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unidocloud-my.sharepoint.com/personal/j_salazarespitia_unido_org/Documents/0_GEIPP 2/6. Documentos de trabajo/3. Componente 2/3_Evaluación PIs Fase 2/"/>
    </mc:Choice>
  </mc:AlternateContent>
  <xr:revisionPtr revIDLastSave="36" documentId="8_{EC884526-29E9-40B6-93F8-D89723DE621C}" xr6:coauthVersionLast="47" xr6:coauthVersionMax="47" xr10:uidLastSave="{E4CD27B3-B4B3-4A23-A7F1-62FD53EDE161}"/>
  <bookViews>
    <workbookView xWindow="-108" yWindow="-108" windowWidth="23256" windowHeight="12576" tabRatio="865" firstSheet="1" activeTab="1" xr2:uid="{00000000-000D-0000-FFFF-FFFF00000000}"/>
  </bookViews>
  <sheets>
    <sheet name="Instrucciones" sheetId="3" r:id="rId1"/>
    <sheet name="Información básica del parque" sheetId="2" r:id="rId2"/>
    <sheet name="Pasos 1 &amp; 2 Evalúe &amp; Seleccione" sheetId="4" r:id="rId3"/>
    <sheet name="Gráficos - Desempeño del PEI" sheetId="5" r:id="rId4"/>
    <sheet name="Lista oportunidades priorizadas" sheetId="9" r:id="rId5"/>
    <sheet name="Paso 3 - Plan de acción del PEI" sheetId="6" r:id="rId6"/>
    <sheet name="Oportundidades_borrador" sheetId="8" state="hidden" r:id="rId7"/>
    <sheet name="Monitoreo GEIPP" sheetId="7" r:id="rId8"/>
  </sheets>
  <definedNames>
    <definedName name="_xlnm._FilterDatabase" localSheetId="2" hidden="1">'Pasos 1 &amp; 2 Evalúe &amp; Seleccione'!$D$1:$E$82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0" i="4" l="1"/>
  <c r="R80" i="4"/>
  <c r="S80" i="4"/>
  <c r="T80" i="4"/>
  <c r="Q81" i="4"/>
  <c r="R81" i="4"/>
  <c r="S81" i="4"/>
  <c r="T81" i="4"/>
  <c r="Q82" i="4"/>
  <c r="R82" i="4"/>
  <c r="S82" i="4"/>
  <c r="T82" i="4"/>
  <c r="T79" i="4"/>
  <c r="S79" i="4"/>
  <c r="R79" i="4"/>
  <c r="Q79" i="4"/>
  <c r="Q72" i="4"/>
  <c r="R72" i="4"/>
  <c r="S72" i="4"/>
  <c r="T72" i="4"/>
  <c r="Q73" i="4"/>
  <c r="R73" i="4"/>
  <c r="S73" i="4"/>
  <c r="T73" i="4"/>
  <c r="Q74" i="4"/>
  <c r="R74" i="4"/>
  <c r="S74" i="4"/>
  <c r="T74" i="4"/>
  <c r="Q75" i="4"/>
  <c r="R75" i="4"/>
  <c r="S75" i="4"/>
  <c r="T75" i="4"/>
  <c r="Q76" i="4"/>
  <c r="R76" i="4"/>
  <c r="S76" i="4"/>
  <c r="T76" i="4"/>
  <c r="Q77" i="4"/>
  <c r="R77" i="4"/>
  <c r="S77" i="4"/>
  <c r="T77" i="4"/>
  <c r="T71" i="4"/>
  <c r="S71" i="4"/>
  <c r="R71" i="4"/>
  <c r="Q71" i="4"/>
  <c r="Q59" i="4"/>
  <c r="R59" i="4"/>
  <c r="S59" i="4"/>
  <c r="T59" i="4"/>
  <c r="Q60" i="4"/>
  <c r="R60" i="4"/>
  <c r="S60" i="4"/>
  <c r="T60" i="4"/>
  <c r="Q61" i="4"/>
  <c r="R61" i="4"/>
  <c r="S61" i="4"/>
  <c r="T61" i="4"/>
  <c r="Q62" i="4"/>
  <c r="R62" i="4"/>
  <c r="S62" i="4"/>
  <c r="T62" i="4"/>
  <c r="Q63" i="4"/>
  <c r="R63" i="4"/>
  <c r="S63" i="4"/>
  <c r="T63" i="4"/>
  <c r="Q64" i="4"/>
  <c r="R64" i="4"/>
  <c r="S64" i="4"/>
  <c r="T64" i="4"/>
  <c r="Q65" i="4"/>
  <c r="R65" i="4"/>
  <c r="S65" i="4"/>
  <c r="T65" i="4"/>
  <c r="Q66" i="4"/>
  <c r="R66" i="4"/>
  <c r="S66" i="4"/>
  <c r="T66" i="4"/>
  <c r="Q67" i="4"/>
  <c r="R67" i="4"/>
  <c r="S67" i="4"/>
  <c r="T67" i="4"/>
  <c r="Q68" i="4"/>
  <c r="R68" i="4"/>
  <c r="S68" i="4"/>
  <c r="T68" i="4"/>
  <c r="Q69" i="4"/>
  <c r="R69" i="4"/>
  <c r="S69" i="4"/>
  <c r="T69" i="4"/>
  <c r="T58" i="4"/>
  <c r="S58" i="4"/>
  <c r="R58" i="4"/>
  <c r="Q58" i="4"/>
  <c r="T56" i="4"/>
  <c r="S56" i="4"/>
  <c r="R56" i="4"/>
  <c r="Q56" i="4"/>
  <c r="T55" i="4"/>
  <c r="S55" i="4"/>
  <c r="R55" i="4"/>
  <c r="Q55" i="4"/>
  <c r="Q40" i="4"/>
  <c r="R40" i="4"/>
  <c r="S40" i="4"/>
  <c r="T40" i="4"/>
  <c r="Q41" i="4"/>
  <c r="R41" i="4"/>
  <c r="S41" i="4"/>
  <c r="T41" i="4"/>
  <c r="Q42" i="4"/>
  <c r="R42" i="4"/>
  <c r="S42" i="4"/>
  <c r="T42" i="4"/>
  <c r="Q43" i="4"/>
  <c r="R43" i="4"/>
  <c r="S43" i="4"/>
  <c r="T43" i="4"/>
  <c r="Q44" i="4"/>
  <c r="R44" i="4"/>
  <c r="S44" i="4"/>
  <c r="T44" i="4"/>
  <c r="Q45" i="4"/>
  <c r="R45" i="4"/>
  <c r="S45" i="4"/>
  <c r="T45" i="4"/>
  <c r="Q46" i="4"/>
  <c r="R46" i="4"/>
  <c r="S46" i="4"/>
  <c r="T46" i="4"/>
  <c r="Q47" i="4"/>
  <c r="R47" i="4"/>
  <c r="S47" i="4"/>
  <c r="T47" i="4"/>
  <c r="Q48" i="4"/>
  <c r="R48" i="4"/>
  <c r="S48" i="4"/>
  <c r="T48" i="4"/>
  <c r="Q49" i="4"/>
  <c r="R49" i="4"/>
  <c r="S49" i="4"/>
  <c r="T49" i="4"/>
  <c r="Q50" i="4"/>
  <c r="R50" i="4"/>
  <c r="S50" i="4"/>
  <c r="T50" i="4"/>
  <c r="Q51" i="4"/>
  <c r="R51" i="4"/>
  <c r="S51" i="4"/>
  <c r="T51" i="4"/>
  <c r="Q52" i="4"/>
  <c r="R52" i="4"/>
  <c r="S52" i="4"/>
  <c r="T52" i="4"/>
  <c r="Q53" i="4"/>
  <c r="R53" i="4"/>
  <c r="S53" i="4"/>
  <c r="T53" i="4"/>
  <c r="T39" i="4"/>
  <c r="S39" i="4"/>
  <c r="R39" i="4"/>
  <c r="Q39" i="4"/>
  <c r="Q24" i="4"/>
  <c r="R24" i="4"/>
  <c r="S24" i="4"/>
  <c r="T24" i="4"/>
  <c r="Q25" i="4"/>
  <c r="R25" i="4"/>
  <c r="S25" i="4"/>
  <c r="T25" i="4"/>
  <c r="Q26" i="4"/>
  <c r="R26" i="4"/>
  <c r="S26" i="4"/>
  <c r="T26" i="4"/>
  <c r="Q27" i="4"/>
  <c r="R27" i="4"/>
  <c r="S27" i="4"/>
  <c r="T27" i="4"/>
  <c r="Q28" i="4"/>
  <c r="R28" i="4"/>
  <c r="S28" i="4"/>
  <c r="T28" i="4"/>
  <c r="Q29" i="4"/>
  <c r="R29" i="4"/>
  <c r="S29" i="4"/>
  <c r="T29" i="4"/>
  <c r="Q30" i="4"/>
  <c r="R30" i="4"/>
  <c r="S30" i="4"/>
  <c r="T30" i="4"/>
  <c r="Q31" i="4"/>
  <c r="R31" i="4"/>
  <c r="S31" i="4"/>
  <c r="T31" i="4"/>
  <c r="Q32" i="4"/>
  <c r="R32" i="4"/>
  <c r="S32" i="4"/>
  <c r="T32" i="4"/>
  <c r="Q33" i="4"/>
  <c r="R33" i="4"/>
  <c r="S33" i="4"/>
  <c r="T33" i="4"/>
  <c r="Q34" i="4"/>
  <c r="R34" i="4"/>
  <c r="S34" i="4"/>
  <c r="T34" i="4"/>
  <c r="Q35" i="4"/>
  <c r="R35" i="4"/>
  <c r="S35" i="4"/>
  <c r="T35" i="4"/>
  <c r="Q36" i="4"/>
  <c r="R36" i="4"/>
  <c r="S36" i="4"/>
  <c r="T36" i="4"/>
  <c r="Q37" i="4"/>
  <c r="R37" i="4"/>
  <c r="S37" i="4"/>
  <c r="T37" i="4"/>
  <c r="T23" i="4"/>
  <c r="S23" i="4"/>
  <c r="R23" i="4"/>
  <c r="Q23" i="4"/>
  <c r="T21" i="4"/>
  <c r="S21" i="4"/>
  <c r="R21" i="4"/>
  <c r="Q21" i="4"/>
  <c r="T20" i="4"/>
  <c r="S20" i="4"/>
  <c r="R20" i="4"/>
  <c r="Q20" i="4"/>
  <c r="R18" i="4"/>
  <c r="Q18" i="4"/>
  <c r="Q13" i="4"/>
  <c r="R13" i="4"/>
  <c r="S13" i="4"/>
  <c r="T13" i="4"/>
  <c r="Q14" i="4"/>
  <c r="R14" i="4"/>
  <c r="S14" i="4"/>
  <c r="T14" i="4"/>
  <c r="Q15" i="4"/>
  <c r="R15" i="4"/>
  <c r="S15" i="4"/>
  <c r="T15" i="4"/>
  <c r="Q16" i="4"/>
  <c r="R16" i="4"/>
  <c r="S16" i="4"/>
  <c r="T16" i="4"/>
  <c r="Q17" i="4"/>
  <c r="R17" i="4"/>
  <c r="S17" i="4"/>
  <c r="T17" i="4"/>
  <c r="S18" i="4"/>
  <c r="T18" i="4"/>
  <c r="R12" i="4"/>
  <c r="Q12" i="4"/>
  <c r="S12" i="4"/>
  <c r="T12" i="4"/>
  <c r="C23" i="7" l="1"/>
  <c r="C24" i="7"/>
  <c r="C25" i="7"/>
  <c r="C30" i="7"/>
  <c r="C31" i="7"/>
  <c r="C32" i="7"/>
  <c r="H15" i="7" l="1"/>
  <c r="H16" i="7"/>
  <c r="H17" i="7"/>
  <c r="B20" i="7"/>
  <c r="H25" i="7"/>
  <c r="I25" i="7" s="1"/>
  <c r="H24" i="7"/>
  <c r="H23" i="7"/>
  <c r="H22" i="7"/>
  <c r="C9" i="8"/>
  <c r="C12" i="8"/>
  <c r="C28" i="8"/>
  <c r="C30" i="8"/>
  <c r="C39" i="8"/>
  <c r="C44" i="8"/>
  <c r="C46" i="8"/>
  <c r="C47" i="8"/>
  <c r="C60" i="8"/>
  <c r="C68" i="8"/>
  <c r="B3" i="8"/>
  <c r="B4" i="8"/>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2" i="8"/>
  <c r="A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2" i="8"/>
  <c r="U80" i="4"/>
  <c r="C70" i="8" s="1"/>
  <c r="U81" i="4"/>
  <c r="C71" i="8" s="1"/>
  <c r="U79" i="4"/>
  <c r="C69" i="8" s="1"/>
  <c r="U72" i="4"/>
  <c r="C62" i="8" s="1"/>
  <c r="U73" i="4"/>
  <c r="C63" i="8" s="1"/>
  <c r="U74" i="4"/>
  <c r="C64" i="8" s="1"/>
  <c r="U75" i="4"/>
  <c r="C65" i="8" s="1"/>
  <c r="U76" i="4"/>
  <c r="C66" i="8" s="1"/>
  <c r="U77" i="4"/>
  <c r="C67" i="8" s="1"/>
  <c r="U71" i="4"/>
  <c r="C61" i="8" s="1"/>
  <c r="U59" i="4"/>
  <c r="C49" i="8" s="1"/>
  <c r="U60" i="4"/>
  <c r="C50" i="8" s="1"/>
  <c r="U61" i="4"/>
  <c r="C51" i="8" s="1"/>
  <c r="U62" i="4"/>
  <c r="C52" i="8" s="1"/>
  <c r="U63" i="4"/>
  <c r="C53" i="8" s="1"/>
  <c r="U64" i="4"/>
  <c r="C54" i="8" s="1"/>
  <c r="U65" i="4"/>
  <c r="C55" i="8" s="1"/>
  <c r="U66" i="4"/>
  <c r="C56" i="8" s="1"/>
  <c r="U68" i="4"/>
  <c r="C58" i="8" s="1"/>
  <c r="U69" i="4"/>
  <c r="C59" i="8" s="1"/>
  <c r="U58" i="4"/>
  <c r="C48" i="8" s="1"/>
  <c r="U56" i="4"/>
  <c r="U40" i="4"/>
  <c r="U41" i="4"/>
  <c r="C31" i="8" s="1"/>
  <c r="U42" i="4"/>
  <c r="C32" i="8" s="1"/>
  <c r="U43" i="4"/>
  <c r="C33" i="8" s="1"/>
  <c r="U44" i="4"/>
  <c r="C34" i="8" s="1"/>
  <c r="U45" i="4"/>
  <c r="C35" i="8" s="1"/>
  <c r="U47" i="4"/>
  <c r="C37" i="8" s="1"/>
  <c r="U48" i="4"/>
  <c r="C38" i="8" s="1"/>
  <c r="U49" i="4"/>
  <c r="U50" i="4"/>
  <c r="C40" i="8" s="1"/>
  <c r="U51" i="4"/>
  <c r="C41" i="8" s="1"/>
  <c r="U52" i="4"/>
  <c r="C42" i="8" s="1"/>
  <c r="U53" i="4"/>
  <c r="C43" i="8" s="1"/>
  <c r="U39" i="4"/>
  <c r="C29" i="8" s="1"/>
  <c r="U24" i="4"/>
  <c r="C14" i="8" s="1"/>
  <c r="U25" i="4"/>
  <c r="C15" i="8" s="1"/>
  <c r="U26" i="4"/>
  <c r="C16" i="8" s="1"/>
  <c r="U27" i="4"/>
  <c r="C17" i="8" s="1"/>
  <c r="U28" i="4"/>
  <c r="C18" i="8" s="1"/>
  <c r="U29" i="4"/>
  <c r="C19" i="8" s="1"/>
  <c r="U30" i="4"/>
  <c r="C20" i="8" s="1"/>
  <c r="U31" i="4"/>
  <c r="C21" i="8" s="1"/>
  <c r="U32" i="4"/>
  <c r="C22" i="8" s="1"/>
  <c r="U33" i="4"/>
  <c r="C23" i="8" s="1"/>
  <c r="U34" i="4"/>
  <c r="C24" i="8" s="1"/>
  <c r="U35" i="4"/>
  <c r="C25" i="8" s="1"/>
  <c r="U36" i="4"/>
  <c r="C26" i="8" s="1"/>
  <c r="U37" i="4"/>
  <c r="C27" i="8" s="1"/>
  <c r="U23" i="4"/>
  <c r="C13" i="8" s="1"/>
  <c r="U21" i="4"/>
  <c r="C11" i="8" s="1"/>
  <c r="U20" i="4"/>
  <c r="C10" i="8" s="1"/>
  <c r="U18" i="4"/>
  <c r="C8" i="8" s="1"/>
  <c r="H26" i="7" l="1"/>
  <c r="I24" i="7"/>
  <c r="U15" i="4"/>
  <c r="C5" i="8" s="1"/>
  <c r="E27" i="7"/>
  <c r="E32" i="7"/>
  <c r="E31" i="7"/>
  <c r="E30" i="7"/>
  <c r="E23" i="7"/>
  <c r="E29" i="7"/>
  <c r="E25" i="7"/>
  <c r="E24" i="7"/>
  <c r="E22" i="7"/>
  <c r="E20" i="7"/>
  <c r="B32" i="7"/>
  <c r="B31" i="7"/>
  <c r="B30" i="7"/>
  <c r="B29" i="7"/>
  <c r="B25" i="7"/>
  <c r="B24" i="7"/>
  <c r="B22" i="7"/>
  <c r="B23" i="7"/>
  <c r="B27" i="7"/>
  <c r="U67" i="4" l="1"/>
  <c r="C57" i="8" s="1"/>
  <c r="U55" i="4"/>
  <c r="C45" i="8" s="1"/>
  <c r="U46" i="4"/>
  <c r="C36" i="8" s="1"/>
  <c r="U16" i="4"/>
  <c r="C6" i="8" s="1"/>
  <c r="U12" i="4"/>
  <c r="C2" i="8" s="1"/>
  <c r="U17" i="4"/>
  <c r="C7" i="8" s="1"/>
  <c r="U14" i="4"/>
  <c r="C4" i="8" s="1"/>
  <c r="U13" i="4"/>
  <c r="C3" i="8" s="1"/>
  <c r="U82" i="4"/>
  <c r="C72" i="8" s="1"/>
  <c r="E33" i="7"/>
  <c r="E26" i="7"/>
  <c r="B33" i="7"/>
  <c r="A2" i="9" l="1" a="1"/>
  <c r="A2" i="9" s="1"/>
  <c r="B10" i="6" s="1"/>
  <c r="G16" i="7"/>
  <c r="B3" i="7"/>
  <c r="D15" i="7"/>
  <c r="G15" i="7" s="1"/>
  <c r="I23" i="7" s="1"/>
  <c r="D16" i="7"/>
  <c r="D17" i="7"/>
  <c r="G17" i="7" s="1"/>
  <c r="D14" i="7"/>
  <c r="C18" i="7"/>
  <c r="B18" i="7"/>
  <c r="B14" i="6" l="1"/>
  <c r="B46" i="6"/>
  <c r="B18" i="6"/>
  <c r="B30" i="6"/>
  <c r="B42" i="6"/>
  <c r="B22" i="6"/>
  <c r="B26" i="6"/>
  <c r="B50" i="6"/>
  <c r="B38" i="6"/>
  <c r="B34" i="6"/>
  <c r="F23" i="7"/>
  <c r="F30" i="7"/>
  <c r="F32" i="7"/>
  <c r="F25" i="7"/>
  <c r="F31" i="7"/>
  <c r="F24" i="7"/>
  <c r="D18" i="7"/>
  <c r="G14" i="7"/>
  <c r="B26" i="7"/>
  <c r="C5" i="7"/>
  <c r="C6" i="7"/>
  <c r="C7" i="7"/>
  <c r="C8" i="7"/>
  <c r="C9" i="7"/>
  <c r="C10" i="7"/>
  <c r="C4" i="7"/>
  <c r="C2" i="7"/>
  <c r="C3" i="7" s="1"/>
  <c r="B5" i="7"/>
  <c r="B6" i="7"/>
  <c r="B7" i="7"/>
  <c r="B8" i="7"/>
  <c r="B9" i="7"/>
  <c r="B10" i="7"/>
  <c r="B4" i="7"/>
  <c r="E85" i="4"/>
  <c r="E86" i="4"/>
  <c r="E87" i="4"/>
  <c r="E88" i="4"/>
  <c r="E89" i="4"/>
  <c r="E90" i="4"/>
  <c r="E84" i="4"/>
  <c r="D85" i="4"/>
  <c r="D86" i="4"/>
  <c r="D87" i="4"/>
  <c r="D88" i="4"/>
  <c r="D89" i="4"/>
  <c r="D90" i="4"/>
  <c r="D84" i="4"/>
  <c r="AP57" i="5"/>
  <c r="AE104" i="5"/>
  <c r="AE103" i="5"/>
  <c r="BC114" i="5"/>
  <c r="BC113" i="5"/>
  <c r="BC112" i="5"/>
  <c r="BC110" i="5"/>
  <c r="BC109" i="5"/>
  <c r="BC108" i="5"/>
  <c r="BC106" i="5"/>
  <c r="BC105" i="5"/>
  <c r="BC104" i="5"/>
  <c r="BC103" i="5"/>
  <c r="BC102" i="5"/>
  <c r="BC100" i="5"/>
  <c r="BC99" i="5"/>
  <c r="BC98" i="5"/>
  <c r="AE114" i="5"/>
  <c r="AE113" i="5"/>
  <c r="AE112" i="5"/>
  <c r="AE110" i="5"/>
  <c r="AE109" i="5"/>
  <c r="AE108" i="5"/>
  <c r="AE106" i="5"/>
  <c r="AE105" i="5"/>
  <c r="AE102" i="5"/>
  <c r="AE100" i="5"/>
  <c r="AE99" i="5"/>
  <c r="AE98" i="5"/>
  <c r="AL24" i="5"/>
  <c r="M24" i="5"/>
  <c r="AR18" i="5"/>
  <c r="AR17" i="5"/>
  <c r="AR16" i="5"/>
  <c r="AR15" i="5"/>
  <c r="S15" i="5"/>
  <c r="M18" i="5"/>
  <c r="M17" i="5"/>
  <c r="M16" i="5"/>
  <c r="M15" i="5"/>
  <c r="C29" i="7" l="1"/>
  <c r="H14" i="7"/>
  <c r="I22" i="7"/>
  <c r="C22" i="7"/>
  <c r="C11" i="7"/>
  <c r="B11" i="7"/>
  <c r="G18" i="7"/>
  <c r="F29" i="7"/>
  <c r="F22" i="7"/>
  <c r="M19" i="5"/>
  <c r="I26" i="7" l="1"/>
  <c r="C33" i="7"/>
  <c r="H18" i="7"/>
  <c r="C26" i="7"/>
  <c r="F26" i="7"/>
  <c r="F33" i="7"/>
  <c r="B24" i="5"/>
  <c r="BD24" i="5"/>
  <c r="AE24" i="5"/>
  <c r="BK114" i="5"/>
  <c r="BK113" i="5"/>
  <c r="BK112" i="5"/>
  <c r="BK110" i="5"/>
  <c r="BS110" i="5" s="1"/>
  <c r="BV74" i="5" s="1"/>
  <c r="BK109" i="5"/>
  <c r="BS109" i="5" s="1"/>
  <c r="BV73" i="5" s="1"/>
  <c r="BK108" i="5"/>
  <c r="BK106" i="5"/>
  <c r="BS106" i="5" s="1"/>
  <c r="AJ87" i="5" s="1"/>
  <c r="BK105" i="5"/>
  <c r="BS105" i="5" s="1"/>
  <c r="AJ86" i="5" s="1"/>
  <c r="BK104" i="5"/>
  <c r="BK103" i="5"/>
  <c r="BS103" i="5" s="1"/>
  <c r="AJ84" i="5" s="1"/>
  <c r="BK102" i="5"/>
  <c r="BS102" i="5" s="1"/>
  <c r="AJ83" i="5" s="1"/>
  <c r="BK100" i="5"/>
  <c r="BS100" i="5" s="1"/>
  <c r="AJ74" i="5" s="1"/>
  <c r="BK99" i="5"/>
  <c r="BS99" i="5" s="1"/>
  <c r="AJ73" i="5" s="1"/>
  <c r="BK98" i="5"/>
  <c r="AM114" i="5"/>
  <c r="AM113" i="5"/>
  <c r="AU113" i="5" s="1"/>
  <c r="BF84" i="5" s="1"/>
  <c r="AM112" i="5"/>
  <c r="AM110" i="5"/>
  <c r="AU110" i="5" s="1"/>
  <c r="BF74" i="5" s="1"/>
  <c r="AM109" i="5"/>
  <c r="AM108" i="5"/>
  <c r="AM106" i="5"/>
  <c r="AU106" i="5" s="1"/>
  <c r="T87" i="5" s="1"/>
  <c r="AM105" i="5"/>
  <c r="AU105" i="5" s="1"/>
  <c r="T86" i="5" s="1"/>
  <c r="AM104" i="5"/>
  <c r="AM103" i="5"/>
  <c r="AU103" i="5" s="1"/>
  <c r="T84" i="5" s="1"/>
  <c r="AM102" i="5"/>
  <c r="AM100" i="5"/>
  <c r="AU100" i="5" s="1"/>
  <c r="T74" i="5" s="1"/>
  <c r="AM99" i="5"/>
  <c r="AU99" i="5" s="1"/>
  <c r="T73" i="5" s="1"/>
  <c r="AM98" i="5"/>
  <c r="BK18" i="5"/>
  <c r="BK17" i="5"/>
  <c r="BK16" i="5"/>
  <c r="BK15" i="5"/>
  <c r="AX18" i="5"/>
  <c r="AX17" i="5"/>
  <c r="AX16" i="5"/>
  <c r="AX15" i="5"/>
  <c r="BQ18" i="5"/>
  <c r="BQ17" i="5"/>
  <c r="BQ16" i="5"/>
  <c r="BQ15" i="5"/>
  <c r="AL18" i="5"/>
  <c r="AL17" i="5"/>
  <c r="AL16" i="5"/>
  <c r="AL15" i="5"/>
  <c r="AE18" i="5"/>
  <c r="AE17" i="5"/>
  <c r="AE16" i="5"/>
  <c r="AE15" i="5"/>
  <c r="S17" i="5"/>
  <c r="S16" i="5"/>
  <c r="S18" i="5"/>
  <c r="U111" i="5"/>
  <c r="U107" i="5"/>
  <c r="U101" i="5"/>
  <c r="U97" i="5"/>
  <c r="U115" i="5" s="1"/>
  <c r="BD18" i="5"/>
  <c r="Y18" i="5"/>
  <c r="BD17" i="5"/>
  <c r="Y17" i="5"/>
  <c r="BD16" i="5"/>
  <c r="Y16" i="5"/>
  <c r="BD15" i="5"/>
  <c r="Y15" i="5"/>
  <c r="B57" i="5"/>
  <c r="BK107" i="5" l="1"/>
  <c r="AU104" i="5"/>
  <c r="T85" i="5" s="1"/>
  <c r="BC107" i="5"/>
  <c r="AM107" i="5"/>
  <c r="BS114" i="5"/>
  <c r="BV85" i="5" s="1"/>
  <c r="BC111" i="5"/>
  <c r="AM111" i="5"/>
  <c r="AU114" i="5"/>
  <c r="BF85" i="5" s="1"/>
  <c r="AE111" i="5"/>
  <c r="BS113" i="5"/>
  <c r="BV84" i="5" s="1"/>
  <c r="BN84" i="5" s="1"/>
  <c r="BK111" i="5"/>
  <c r="BS112" i="5"/>
  <c r="BV83" i="5" s="1"/>
  <c r="AU112" i="5"/>
  <c r="BF83" i="5" s="1"/>
  <c r="BN74" i="5"/>
  <c r="AU108" i="5"/>
  <c r="BF72" i="5" s="1"/>
  <c r="BS108" i="5"/>
  <c r="BV72" i="5" s="1"/>
  <c r="AE107" i="5"/>
  <c r="AM101" i="5"/>
  <c r="AB87" i="5"/>
  <c r="AB86" i="5"/>
  <c r="AE101" i="5"/>
  <c r="AU102" i="5"/>
  <c r="T83" i="5" s="1"/>
  <c r="AB83" i="5" s="1"/>
  <c r="BC101" i="5"/>
  <c r="AB84" i="5"/>
  <c r="Y19" i="5"/>
  <c r="BK101" i="5"/>
  <c r="AB74" i="5"/>
  <c r="AB73" i="5"/>
  <c r="BD19" i="5"/>
  <c r="AU109" i="5"/>
  <c r="BF73" i="5" s="1"/>
  <c r="BN73" i="5" s="1"/>
  <c r="AM97" i="5"/>
  <c r="BS104" i="5"/>
  <c r="AJ85" i="5" s="1"/>
  <c r="AE19" i="5"/>
  <c r="BQ19" i="5"/>
  <c r="AR24" i="5" s="1"/>
  <c r="AX24" i="5" s="1"/>
  <c r="AX19" i="5"/>
  <c r="AE97" i="5"/>
  <c r="BK97" i="5"/>
  <c r="S19" i="5"/>
  <c r="AL19" i="5"/>
  <c r="S24" i="5" s="1"/>
  <c r="Y24" i="5" s="1"/>
  <c r="AR19" i="5"/>
  <c r="BK19" i="5"/>
  <c r="BC97" i="5"/>
  <c r="BS98" i="5"/>
  <c r="AJ72" i="5" s="1"/>
  <c r="AU98" i="5"/>
  <c r="T72" i="5" s="1"/>
  <c r="BK24" i="5" l="1"/>
  <c r="AB85" i="5"/>
  <c r="AU101" i="5"/>
  <c r="T81" i="5" s="1"/>
  <c r="AE115" i="5"/>
  <c r="AU111" i="5"/>
  <c r="BF81" i="5" s="1"/>
  <c r="BS107" i="5"/>
  <c r="BV70" i="5" s="1"/>
  <c r="AU107" i="5"/>
  <c r="BF70" i="5" s="1"/>
  <c r="BN85" i="5"/>
  <c r="BS111" i="5"/>
  <c r="BV81" i="5" s="1"/>
  <c r="BN72" i="5"/>
  <c r="AM115" i="5"/>
  <c r="BN83" i="5"/>
  <c r="BS101" i="5"/>
  <c r="AJ81" i="5" s="1"/>
  <c r="BC115" i="5"/>
  <c r="BK115" i="5"/>
  <c r="AU97" i="5"/>
  <c r="T70" i="5" s="1"/>
  <c r="BS97" i="5"/>
  <c r="AJ70" i="5" s="1"/>
  <c r="AB72" i="5"/>
  <c r="BN81" i="5" l="1"/>
  <c r="BN70" i="5"/>
  <c r="AU115" i="5"/>
  <c r="U62" i="5" s="1"/>
  <c r="AB81" i="5"/>
  <c r="AB70" i="5"/>
  <c r="BS115" i="5"/>
  <c r="BT62" i="5" s="1"/>
  <c r="AV62" i="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<sst xmlns="http://schemas.openxmlformats.org/spreadsheetml/2006/main" count="1161" uniqueCount="394">
  <si>
    <r>
      <t>HERRAMIENTA DE EVALUACIÓN DE LOS PEI:</t>
    </r>
    <r>
      <rPr>
        <sz val="20"/>
        <color theme="0"/>
        <rFont val="Arial"/>
        <family val="2"/>
      </rPr>
      <t xml:space="preserve"> INSTRUCCIONES</t>
    </r>
  </si>
  <si>
    <t>LÓGICA DE ESTA HERRAMIENTA</t>
  </si>
  <si>
    <t xml:space="preserve">La administración de un parque industrial tiene un papel crítico en las operaciones cotidianas de la propiedad del parque industrial, garantizando la implementación continua de las oportunidades de un PEI y trabajando en conjunto con stakeholders que incluyen a las empresas alojadas, las comunidades y los entes reguladores. Una estructura efectiva de gestión de un parque es requisito fundamental para el desarrollo exitoso de un PEI. Es importante que la administración del parque comprenda cuál es su desempeño actual en comparación con los puntos de referencia internacionales establecidos para los PEI, de manera que pueda identificar las brechas y tomar acción sobre las oportunidades de PEI que son alcanzables y que pueden generar beneficios sustanciales (por ejemplo económicos, medioambientales y sociales). </t>
  </si>
  <si>
    <t>OBJETIVOS DE ESTA HERRAMIENTA</t>
  </si>
  <si>
    <t xml:space="preserve">El propósito de esta herramienta es evaluar un parque industrial con respecto al Marco Internacional para los Parques Eco-Industriales (ONUDI, GBM, GIZ, 2017) para que, de manera subsecuente se identifiquen, prioricen, planeen, gestionen y monitoreen las iniciativas del parque eco-industrial. Es posible utilizarla y adaptarla a todo tipo de parques industriales (nuevos o existentes) y de estructuras de gestión (por ejemplo empresas privadas, autoridades públicas, entidades público-privadas, bienes raíces). </t>
  </si>
  <si>
    <t>PASOS E INSTRUCCIONES</t>
  </si>
  <si>
    <t xml:space="preserve">La herramienta está diseñada de manera que pueda ser utilizada por agencias de desarrollo (por ejemplo, por miembros del equipo de ONUDI como parte de los proyectos de PEI) y por proveedores de servicio (por ejemplo Centros Nacionales de Producción Más Limpia, empresas de consultoría) que trabajan con las unidades de gestión de los parques industriales en sus países. </t>
  </si>
  <si>
    <t>PASOS EN LA HERRAMIENTA</t>
  </si>
  <si>
    <t>INSTRUCCIONES DETALLADAS</t>
  </si>
  <si>
    <t>ESTIMACIÓN DE TIEMPO PARA DILIGENCIAR LA HERRAMIENTA</t>
  </si>
  <si>
    <t>PASO 1</t>
  </si>
  <si>
    <t xml:space="preserve">En conjunto con el equipo de administración del parque, revise todos los puntos de referencia contenidos en el Marco Internacional para los PEI y revise hasta qué punto su parque cumple con cada punto de referencia. Esta evaluación se hace con respecto al nivel de desempeño que el parque tiene actualmente y también puede ser hecha para la evaluación que se pretende a futuro (por ejemplo en 2-3 años).
Si no se cumple con algún punto de referencia, haga una lluvia de ideas sobre una oportunidad específica que puede ser emprendida por parte de la administración del parque y/o empresas para cumplir con el punto de referencia. Escriba las oportunidades consolidadas en las celdas respectivas. </t>
  </si>
  <si>
    <t>La inversión de tiempo está sujeta al nivel de detalle deseado</t>
  </si>
  <si>
    <t>Análisis de nivel básico</t>
  </si>
  <si>
    <t>Análisis detallado</t>
  </si>
  <si>
    <t>Evaluar el desempeño de un parque industrial contra los prerrequisitos e indicadores de desempeño del Marco Internacional para los PEI</t>
  </si>
  <si>
    <t>Experto / consultor</t>
  </si>
  <si>
    <t>2 a 3 días-persona</t>
  </si>
  <si>
    <t xml:space="preserve"> 3 a 5 días-persona</t>
  </si>
  <si>
    <t>Administración del parque</t>
  </si>
  <si>
    <t>1 día-persona</t>
  </si>
  <si>
    <t>2 días-persona</t>
  </si>
  <si>
    <t>Ubicación o lugar en donde este paso puede ser llevado a cabo</t>
  </si>
  <si>
    <t xml:space="preserve">El trabajo preparatorio puede ser desarrollado en una oficina de expertos. El Paso 1 debería ser terminado en la oficina de la administración del parque junto con el equipo </t>
  </si>
  <si>
    <t>PASO 2</t>
  </si>
  <si>
    <t xml:space="preserve">
Para cada una de las oportunidades identificadas de PEI, elija un puntaje cualitativo (Bajo, Medio, Alto) sobre la probabilidad de logro, los beneficios anticipados y el interés por parte de la administración del parque y de las empresas alojadas para trabajar en esa oportunidad. 
Tomando como base la revisión sobre la probabilidad de logro, los beneficios y el interés, establezca una decisión consolidada para cada oportunidad de PEI; defina si es seleccionada o no como una acción a corto plazo. Este proceso de selección debe ser hecho en conjunto con el equipo de administración del parque y, cuando sea necesario, con las empresas alojadas relevantes.</t>
  </si>
  <si>
    <t>Seleccionar las oportunidades del PEI con mayor probabilidad de logro y de beneficio</t>
  </si>
  <si>
    <t>1 a 2 días-persona</t>
  </si>
  <si>
    <t>2 a 4 días-persona</t>
  </si>
  <si>
    <t>0.5 días-persona</t>
  </si>
  <si>
    <t>PASO 3</t>
  </si>
  <si>
    <r>
      <rPr>
        <sz val="11"/>
        <color indexed="8"/>
        <rFont val="Calibri"/>
      </rPr>
      <t xml:space="preserve">Formule las oportunidades de PEI (seleccionadas en el paso 2) en forma de iniciativas concretas. Para cada iniciativa: 
</t>
    </r>
    <r>
      <rPr>
        <sz val="11"/>
        <color indexed="8"/>
        <rFont val="Calibri"/>
      </rPr>
      <t xml:space="preserve">Defina las actividades que serán emprendidas para concretar la iniciativa; incluya el período de tiempo, la persona responsable, el apoyo, notas sobre el progreso y, si se requiere, acciones correctivas. 
</t>
    </r>
    <r>
      <rPr>
        <sz val="11"/>
        <color indexed="8"/>
        <rFont val="Calibri"/>
      </rPr>
      <t xml:space="preserve">
</t>
    </r>
    <r>
      <rPr>
        <sz val="11"/>
        <color indexed="8"/>
        <rFont val="Calibri"/>
      </rPr>
      <t xml:space="preserve">Se reconoce que el ente administrador del parque ya puede contar con sistemas en vigor para llevar a cabo el monitoreo y la administración de sus actividades; se prevé que la planeación y el monitoreo de las oportunidades priorizadas de PEI, sean adaptadas para responder a los requerimientos específicos de la administración del parque y de los sistemas existentes que tengan en vigor. </t>
    </r>
  </si>
  <si>
    <t>Planear, administrar y monitorear el progreso de las oportunidades priorizadas de PEI</t>
  </si>
  <si>
    <t>3 a 5 días-persona</t>
  </si>
  <si>
    <t>REFERENCIA DE APLICACIÓN PRÁCTICA</t>
  </si>
  <si>
    <t>Revisión y recomendaciones sobre la oportunidad de PEI para el Parque Industrial Malambo (PIMSA), Colombia</t>
  </si>
  <si>
    <t>Lecciones aprendidas a partir de la aplicación de la herramienta</t>
  </si>
  <si>
    <r>
      <t xml:space="preserve">La Herramienta de Evaluación de PEI fue utilizada para evaluar el desempeño de PIMSA tomando como referencia el Marco Internacional para los PEI y para la identificación subsecuente y la planeación de las acciones de las oportunidades del PEI. 
La aplicación de la herramienta mostró que el desempeño de PIMSA se compara de manera favorable en comparación de amplias proporciones de los puntos de referencia del Marco Internacional para los PEI (por ejemplo, el 80% de los puntos de referencia internacionales aplicables fueron cumplidos total o parcialmente por PIMSA). Una serie de oportunidades prácticas concretas fueron identificadas y priorizadas por PIMSA para poder responder a todos los requerimientos del PEI del Marco Internacional, incluyendo un plan de acción que sirviera de apoyo a la implementación con los </t>
    </r>
    <r>
      <rPr>
        <i/>
        <sz val="11"/>
        <color indexed="8"/>
        <rFont val="Calibri"/>
      </rPr>
      <t>stakeholders</t>
    </r>
    <r>
      <rPr>
        <sz val="11"/>
        <color indexed="8"/>
        <rFont val="Calibri"/>
      </rPr>
      <t xml:space="preserve"> clave. Algunos ejemplos de iniciativas que fueron identificadas y seleccionadas para ser desarrolladas incluyen el establecimiento de un comité conjunto del parque y de la industria sobre la gestión de desechos, la reutilización de cauces de aguas residuales, y la creación de una unidad de negocio para la gestión y reutilización de aguas residuales.
La evaluación fue desarrollada como parte del Proyecto Piloto de la ONUDI para los PEI (2017-2018). </t>
    </r>
  </si>
  <si>
    <t>El Marco Internacional para los PEI provee una base robusta a partir de la cual es posible evaluar un parque industrial con relación a puntos de referencia internacionales. 
El trabajo preparatorio debería ser hecho antes de la reunión con la administración del parque, de manera que se garantice el diligenciamiento eficiente de la herramienta (por ejemplo, traducción de los indicadores de desempeño y alimentación de la herramienta con información disponible).
La evaluación también sirve como base para que la administración apoye el compromiso con sus stakeholders externos con respecto a su posición estratégica, su desempeño actual y sus planes futuros para transformarse en Parque Eco-Industrial.</t>
  </si>
  <si>
    <t>LECTURAS RELEVANTES</t>
  </si>
  <si>
    <t>¿Dónde encontrar más información sobre 
las herramientas de ONUDI para los PEI?</t>
  </si>
  <si>
    <t>¿Qué queremos decir con Parques Eco-Industriales?</t>
  </si>
  <si>
    <t>¿Cómo hacer operativo el Marco para los PEI?</t>
  </si>
  <si>
    <t>¿Cómo llevamos a cabos la implementación
de los Parques Eco-Industriales?</t>
  </si>
  <si>
    <t xml:space="preserve">Manual de la Caja de herramientas de la ONUDI 
sobre Parques Eco-Industriales
(ONUDI 2019) </t>
  </si>
  <si>
    <t>Un Marco Internacional para los Parques Eco-Industriales</t>
  </si>
  <si>
    <t>Manual del Profesional para los Parques Eco-Industriales</t>
  </si>
  <si>
    <t>Manual de Implementación para Parques Eco-Industriales</t>
  </si>
  <si>
    <t>Versión 2.0 (ONUDI, Grupo Banco Mundial, GIZ, 2021)</t>
  </si>
  <si>
    <t>(ONUDI, Grupo Banco Mundial, GIZ y MOTIE 2018)</t>
  </si>
  <si>
    <t>(ONUDI 2017)</t>
  </si>
  <si>
    <t>LIST OF ACRONYMS</t>
  </si>
  <si>
    <t>CAPEX</t>
  </si>
  <si>
    <t>Gastos de capital</t>
  </si>
  <si>
    <r>
      <rPr>
        <sz val="11"/>
        <color indexed="8"/>
        <rFont val="Calibri"/>
      </rPr>
      <t>CO</t>
    </r>
    <r>
      <rPr>
        <vertAlign val="subscript"/>
        <sz val="11"/>
        <color indexed="8"/>
        <rFont val="Calibri"/>
      </rPr>
      <t>2</t>
    </r>
  </si>
  <si>
    <t>Dióxido de carbono</t>
  </si>
  <si>
    <r>
      <rPr>
        <sz val="11"/>
        <color indexed="8"/>
        <rFont val="Calibri"/>
      </rPr>
      <t>CO</t>
    </r>
    <r>
      <rPr>
        <vertAlign val="subscript"/>
        <sz val="11"/>
        <color indexed="8"/>
        <rFont val="Calibri"/>
      </rPr>
      <t>2</t>
    </r>
    <r>
      <rPr>
        <sz val="11"/>
        <color indexed="8"/>
        <rFont val="Calibri"/>
      </rPr>
      <t>-eq</t>
    </r>
  </si>
  <si>
    <t>Dióxido de carbono equivalente</t>
  </si>
  <si>
    <t>EIP</t>
  </si>
  <si>
    <t>Parque eco-industrial</t>
  </si>
  <si>
    <t>GHG</t>
  </si>
  <si>
    <t>Gases de efecto invernadero</t>
  </si>
  <si>
    <t>GIZ</t>
  </si>
  <si>
    <t>Deutsche Gesellschaft für Internationale Zusammenarbeit GmbH</t>
  </si>
  <si>
    <r>
      <rPr>
        <sz val="11"/>
        <color indexed="8"/>
        <rFont val="Calibri"/>
      </rPr>
      <t>NO</t>
    </r>
    <r>
      <rPr>
        <vertAlign val="subscript"/>
        <sz val="11"/>
        <color indexed="8"/>
        <rFont val="Calibri"/>
      </rPr>
      <t>x</t>
    </r>
  </si>
  <si>
    <t>Óxidos de nitrógeno</t>
  </si>
  <si>
    <t>OHS</t>
  </si>
  <si>
    <t>Seguridad y salud ocupacional</t>
  </si>
  <si>
    <t>OPEX</t>
  </si>
  <si>
    <t>Gastos operacionales</t>
  </si>
  <si>
    <t>UNIDO</t>
  </si>
  <si>
    <t>Organización de las Naciones Unidas para el Desarrollo Industrial</t>
  </si>
  <si>
    <t>WBG</t>
  </si>
  <si>
    <t>Grupo Banco Mundial</t>
  </si>
  <si>
    <t>PREGUNTAS O COMENTARIOS</t>
  </si>
  <si>
    <t>Las preguntas, comentarios y solicitudes de información deben dirigirse a:</t>
  </si>
  <si>
    <r>
      <rPr>
        <b/>
        <sz val="14"/>
        <color indexed="23"/>
        <rFont val="Calibri"/>
      </rPr>
      <t xml:space="preserve">Version de la herramienta: </t>
    </r>
    <r>
      <rPr>
        <sz val="11"/>
        <color indexed="8"/>
        <rFont val="Calibri"/>
      </rPr>
      <t>Agosto 2021</t>
    </r>
  </si>
  <si>
    <r>
      <rPr>
        <b/>
        <sz val="14"/>
        <color indexed="27"/>
        <rFont val="Calibri"/>
      </rPr>
      <t>Descargo de responsabilidad:</t>
    </r>
    <r>
      <rPr>
        <sz val="14"/>
        <color indexed="12"/>
        <rFont val="Calibri"/>
      </rPr>
      <t xml:space="preserve"> </t>
    </r>
    <r>
      <rPr>
        <sz val="11"/>
        <color indexed="8"/>
        <rFont val="Calibri"/>
      </rPr>
      <t>ONUDI no se hace responsable de la aplicación de esta herramienta ni de sus resultados. La responsabilidad exclusiva de la aplicación de la herramienta recae sobre el usuario de la misma.</t>
    </r>
  </si>
  <si>
    <t>Herramienta de Evaluación de la ONUDI para los PEI</t>
  </si>
  <si>
    <t>INFORMACIÓN BÁSICA</t>
  </si>
  <si>
    <r>
      <rPr>
        <b/>
        <sz val="14"/>
        <color indexed="15"/>
        <rFont val="Calibri"/>
      </rPr>
      <t>Instrucciones:</t>
    </r>
    <r>
      <rPr>
        <sz val="14"/>
        <color indexed="15"/>
        <rFont val="Calibri"/>
      </rPr>
      <t xml:space="preserve"> </t>
    </r>
    <r>
      <rPr>
        <sz val="11"/>
        <color indexed="8"/>
        <rFont val="Calibri"/>
      </rPr>
      <t>Diligencie las siguientes hojas de trabajo con información general sobre los parques industriales. Por favor tome en cuenta los “principales asuntos que estén afectando al parque industrial” para poder ponderar los diferentes indicadores de la herramienta de selección (en la próxima hoja de trabajo).</t>
    </r>
  </si>
  <si>
    <t xml:space="preserve"> INFORMACIÓN BÁSICA</t>
  </si>
  <si>
    <t>Digite el nombre del parque/zona industrial</t>
  </si>
  <si>
    <t>Nombre del administrador / constructor del parque</t>
  </si>
  <si>
    <t>Modelo de gestión del parque, visión y misión</t>
  </si>
  <si>
    <t>Propiedad del parque (Nacional, Inversión extranjera directa)</t>
  </si>
  <si>
    <t>Dirección/página web/número telefónico del parque</t>
  </si>
  <si>
    <t>Hipervínculo hacia un mapa de Google</t>
  </si>
  <si>
    <t>Área total del parque (en hectáreas)</t>
  </si>
  <si>
    <r>
      <rPr>
        <b/>
        <sz val="10"/>
        <color indexed="8"/>
        <rFont val="Calibri"/>
      </rPr>
      <t>Tipo de parque industrial (nuevo/</t>
    </r>
    <r>
      <rPr>
        <b/>
        <i/>
        <sz val="10"/>
        <color indexed="8"/>
        <rFont val="Calibri"/>
      </rPr>
      <t>greenfield</t>
    </r>
    <r>
      <rPr>
        <b/>
        <sz val="10"/>
        <color indexed="8"/>
        <rFont val="Calibri"/>
      </rPr>
      <t xml:space="preserve"> o existente/</t>
    </r>
    <r>
      <rPr>
        <b/>
        <i/>
        <sz val="10"/>
        <color indexed="8"/>
        <rFont val="Calibri"/>
      </rPr>
      <t>brownfield</t>
    </r>
    <r>
      <rPr>
        <b/>
        <sz val="10"/>
        <color indexed="8"/>
        <rFont val="Calibri"/>
      </rPr>
      <t>)</t>
    </r>
  </si>
  <si>
    <t>Principales sectores de mercado dentro del parque</t>
  </si>
  <si>
    <t>Número de empresas alojadas dentro del parque</t>
  </si>
  <si>
    <t>Número o porcentaje de PYMEs alojadas dentro del parque (empresas con menos de 250 empleados)</t>
  </si>
  <si>
    <t>Número total de trabajadores en el parque</t>
  </si>
  <si>
    <t>Distribución e historia del parque industrial</t>
  </si>
  <si>
    <t xml:space="preserve">Listado de infraestructura y de servicios públicos que sean clave </t>
  </si>
  <si>
    <t>Otras actividades desarrolladas en el parque</t>
  </si>
  <si>
    <t>Oportunidades y desafíos estratégicos y prioritarios para el parque, para las empresas y para la comunidad local</t>
  </si>
  <si>
    <t>Económico</t>
  </si>
  <si>
    <t>Medioambiental</t>
  </si>
  <si>
    <t>Social</t>
  </si>
  <si>
    <t>Técnico</t>
  </si>
  <si>
    <t>Situaciones clave que estén afectando al parque industrial</t>
  </si>
  <si>
    <t>¿Hay escasez de agua en la región?</t>
  </si>
  <si>
    <t xml:space="preserve">¿La contaminación del agua es un problema en la región? </t>
  </si>
  <si>
    <t>¿Hay muchas empresas con alta demanda energética ubicadas dentro del parque?</t>
  </si>
  <si>
    <t>¿Hay congestiones vehiculares en la región?</t>
  </si>
  <si>
    <r>
      <rPr>
        <b/>
        <sz val="10"/>
        <color indexed="8"/>
        <rFont val="Calibri"/>
      </rPr>
      <t>¿Hay contaminación atmosférica (dióxido de azufre u óxidos de nitrógeno)?</t>
    </r>
  </si>
  <si>
    <t>¿Qué tal es la reputación de su parque industrial frente a las comunidades y a los actores del gobierno?</t>
  </si>
  <si>
    <t>Herramienta de Evaluación de la ONUDI para PEI</t>
  </si>
  <si>
    <r>
      <rPr>
        <b/>
        <sz val="12"/>
        <color theme="0"/>
        <rFont val="Arial"/>
        <family val="2"/>
      </rPr>
      <t>EVALÚE</t>
    </r>
    <r>
      <rPr>
        <sz val="12"/>
        <color theme="0"/>
        <rFont val="Arial"/>
        <family val="2"/>
      </rPr>
      <t xml:space="preserve"> EL PARQUE INDUSTRIAL CON RELACIÓN AL MARCO INTERNACIONAL PARA LOS PEI Y </t>
    </r>
    <r>
      <rPr>
        <b/>
        <sz val="12"/>
        <color theme="0"/>
        <rFont val="Arial"/>
        <family val="2"/>
      </rPr>
      <t>SELECCIONE LAS OPORTUNIDADES</t>
    </r>
  </si>
  <si>
    <t>Nombre del parque industrial</t>
  </si>
  <si>
    <t>Digite el nombre del parque</t>
  </si>
  <si>
    <t>Última actualización de esta hoja de trabajo:</t>
  </si>
  <si>
    <t>Digite la fecha</t>
  </si>
  <si>
    <t>Nombre del asesor(es):</t>
  </si>
  <si>
    <t>Digite los nombres / organizaciones</t>
  </si>
  <si>
    <r>
      <rPr>
        <u/>
        <sz val="11"/>
        <color indexed="11"/>
        <rFont val="Calibri"/>
      </rPr>
      <t>Los puntos de referencia internacionales incluidos en esta hoja de trabajo están basados en: ONUDI, Banco Mundial, GIZ (2017). Un Marco Internacional para los Parques Eco-Industriales. Versión 2.0</t>
    </r>
  </si>
  <si>
    <r>
      <rPr>
        <b/>
        <sz val="12"/>
        <color indexed="14"/>
        <rFont val="Calibri"/>
      </rPr>
      <t>MARCO INTERNACIONAL PAR A LOS PEI</t>
    </r>
    <r>
      <rPr>
        <sz val="12"/>
        <color indexed="14"/>
        <rFont val="Calibri"/>
      </rPr>
      <t xml:space="preserve"> (ONUDI, BANCO MUNDIAL, GIZ,</t>
    </r>
    <r>
      <rPr>
        <sz val="11"/>
        <color indexed="14"/>
        <rFont val="Calibri"/>
      </rPr>
      <t xml:space="preserve"> 2021) </t>
    </r>
  </si>
  <si>
    <t>PASO 1: EVALUACIÓN DEL PARQUE INDUSTRIAL</t>
  </si>
  <si>
    <t>PASO 2: SELECCIÓN DE OPORTUNIDADES DE PEI PARA LA ACCIÓN Y EL MONITOREO</t>
  </si>
  <si>
    <t>Asunto</t>
  </si>
  <si>
    <t>Prerrequisitos e indicadores de desempeño para los PEI (Incluyendo valores objetivo)</t>
  </si>
  <si>
    <t>Anotaciones y evidencia sobre el desempeño actual del parque industrial</t>
  </si>
  <si>
    <t>Oportunidad de PEI para el parque industrial
AUTOMÁTICO</t>
  </si>
  <si>
    <t>Oportunidad de PEI para el parque industrial
ADAPTADO</t>
  </si>
  <si>
    <t>Desempeño año 2024</t>
  </si>
  <si>
    <t>Desempeño año 2025</t>
  </si>
  <si>
    <t>Desempeño año 2026</t>
  </si>
  <si>
    <t>¿Cuál es la probabilidad de logro de la oportunidad de PEI?</t>
  </si>
  <si>
    <t>Comentarios</t>
  </si>
  <si>
    <t>Puntaje de priorización probabilidad de logro</t>
  </si>
  <si>
    <t>Puntaje de priorización beneficios probables</t>
  </si>
  <si>
    <t>Puntaje de interés de stakeholders</t>
  </si>
  <si>
    <t>Puntaje de priorización plazo</t>
  </si>
  <si>
    <t>Puntaje de priorización total</t>
  </si>
  <si>
    <t>Administración del Parque: Prerrequisitos del PEI (“obligatorios para los PEI”)</t>
  </si>
  <si>
    <t>Servicios de Administración del Parque</t>
  </si>
  <si>
    <t>Existe un ente diferenciado de administración del parque (o un organismo alternativo, donde sea pertinente) para manejar la planificación, las operaciones, la gestión y el monitoreo del parque.</t>
  </si>
  <si>
    <t>Seleccionar</t>
  </si>
  <si>
    <t>Desarrolle e implemente un ente separado de administración del parque que gestione la planeación, las operaciones y su administración, y el monitoreo.</t>
  </si>
  <si>
    <t xml:space="preserve">Administre y mantenga la propiedad del parque industrial, la infraestructura común y los servicios, tal como se estipula en el contrato celebrado con las empresas y en el Plan Maestro del parque. </t>
  </si>
  <si>
    <t>Monitoreo y gestión del riesgo</t>
  </si>
  <si>
    <t>Desarrolle y mantenga un plan para que el parque industrial reaccione a posibles impactos negativos debidos a los riesgos por cambio climático.</t>
  </si>
  <si>
    <t>El ente administrador del parque investiga los riesgos debidos al cambio climático y actualiza esta información periódicamente.</t>
  </si>
  <si>
    <t>Investigue los riesgos debidos al cambio climático y actualiza esta información de manera periódica.</t>
  </si>
  <si>
    <t>El ente administrador del parque cuenta con un sistema para recopilar, registrar y cumplir con la normatividad local/nacional y con los estándares internacionales aplicables al parque industrial. El ente administrador vigila el cumplimiento por parte de las empresas alojadas y solicita y recopila información que las empresas comparten con el ente administrador del parque.</t>
  </si>
  <si>
    <t>Desarrolle y mantenga un sistema para cumplir con la normatividad local/nacional y con las normas internacionales aplicables al parque industrial.</t>
  </si>
  <si>
    <t>Planificación y zonificación</t>
  </si>
  <si>
    <t>Desarrolle / actualice un Plan Maestro integral para el parque industrial y revíselo de manera periódica.</t>
  </si>
  <si>
    <t>ADMINISTRACIÓN DEL PARQUE: Indicadores de desempeño</t>
  </si>
  <si>
    <t xml:space="preserve">El 100% de las empresas del parque industrial han firmado un contrato de residencia/carta del parque/código de conducta (dependiendo de aquello que sea legalmente vinculante para las empresas alojadas, en conformidad con la legislación existente en cada país) y disposiciones adicionales legalmente vinculantes que empoderen al ente administrador para desempeñar sus labores y tareas, y para el cobro de honorarios (en ocasiones absorbidos en costos de arrendamiento) para los servicios comunes. Esto puede incluir honorarios transparentes por concepto de servicios relacionados con el logro de los objetivos de desempeño del PEI. </t>
  </si>
  <si>
    <t>Asegúrese de que el 100% de las empresas del parque industrial hayan firmado un contrato de residencia, y que los gastos de administración sean pagados por todas las empresas alojadas.</t>
  </si>
  <si>
    <t xml:space="preserve">Al menos el 75% de las empresas alojadas encuestadas expresan satisfacción con respecto a la provisión de servicios y de infraestructura común por parte del ente administrador (o de un organismo alternativo, donde sea pertinente). </t>
  </si>
  <si>
    <t xml:space="preserve">Haga encuestas sobre el grado de satisfacción de las empresas alojadas con respecto a la provisión de los servicios y de la infraestructura común provistos por el ente administrador del parque.
Mejore las infraestructuras y los servicios donde sea necesario. </t>
  </si>
  <si>
    <t>MEDIOAMBIENTE: Prerrequisitos (“obligatorios para los PEI”)</t>
  </si>
  <si>
    <t>Gestión y monitoreo</t>
  </si>
  <si>
    <t xml:space="preserve">El ente administrador del parque opera un sistema de gestión medioambiental/energética en conformidad con las normas certificadas internacionalmente, monitoreando el desempeño del parque y ayudando a las empresas alojadas con el mantenimiento de sus propios sistemas de gestión. Para este propósito hace el registro de todos los datos relevantes, de preferencia administrados por una unidad/grupo dedicada al monitoreo y registro de medioambiental. </t>
  </si>
  <si>
    <t xml:space="preserve">Desarrolle y mantenga un sistema de gestión medioambiental / energética que esté en línea con estándares internacionales certificados. </t>
  </si>
  <si>
    <t xml:space="preserve">El ente administrador del parque mantiene registros actualizados sobre energía, agua, productos desechados y sobre las ineficiencias y necesidades de materiales en las empresas alojadas, de manera que pueda suministrar una base para el desarrollo de sinergias industriales. </t>
  </si>
  <si>
    <t>Mantenga registros actualizados sobre energía, agua, productos desechados y sobre las ineficiencias y necesidades de materiales en las empresas alojadas, de manera que pueda suministrar una base para el desarrollo de sinergias industriales.</t>
  </si>
  <si>
    <t>Energía</t>
  </si>
  <si>
    <t>Desarrolle e implemente programas para mejorar la eficiencia energética de las empresas alojadas.</t>
  </si>
  <si>
    <t xml:space="preserve">Existe una estrategia en vigor de recuperación de calor industrial para investigar las oportunidades de recuperación de calor y energía para las principales empresas consumidoras de energía térmica en el parque. (Típicamente, esas son las empresas que consumen individualmente al menos el 10-20% del consumo energético total a nivel de empresas). </t>
  </si>
  <si>
    <t>Investigue oportunidades de recuperación de calor y de energía para las empresas de mayor consumo energético dentro del parque.</t>
  </si>
  <si>
    <t xml:space="preserve">La administración del parque provee una red física para el intercambio de calor y energía residuales a nivel del parque, y ayuda a las empresas alojadas a que se conecten a esa red. Hay en vigor un sistema aceptado de recompensas por calor residual/provisión energética/uso. </t>
  </si>
  <si>
    <t xml:space="preserve">Provea una red física para el intercambio de calor y energía residuales a nivel del parque, y ayude a las empresas alojadas a que se conecten a esa red. 
Establezca un sistema de recompensas para el calor residual/provisión energética/uso. </t>
  </si>
  <si>
    <t>Suministro de agua y aguas residuales</t>
  </si>
  <si>
    <t xml:space="preserve">El ente administrador cuenta con planes operativos para aumentar la reutilización del agua en los próximos 5 años. Esto será logrado bien sea a través de la reutilización de efluentes industriales o de la captación de aguas lluvia. </t>
  </si>
  <si>
    <t>Desarrolle e  implemente planes / oportunidades para aumentar la reutilización del agua a  corto y mediano plazo.</t>
  </si>
  <si>
    <t>Provea una red física para la reutilización del agua / uso de agua en cascada.</t>
  </si>
  <si>
    <t>Uso de desechos y materiales</t>
  </si>
  <si>
    <t xml:space="preserve">Obedecer los principios de las buenas prácticas de gestión de materiales y desechos peligrosos, como parte de los acuerdos legalmente vinculantes. </t>
  </si>
  <si>
    <t>Garantice el cumplimiento de los principios de las buenas prácticas de gestión de materiales y desechos peligrosos</t>
  </si>
  <si>
    <t xml:space="preserve">Obedecer los principios de la economía circular es parte del Código de Conducta del Parque y de cualquier acuerdo legalmente vinculante entre las empresas alojadas y la autoridad del parque. </t>
  </si>
  <si>
    <t>Garantice el cumplimiento de los principios de la economía circular y que estos hagan parte del Código de Conducta del Parque</t>
  </si>
  <si>
    <t xml:space="preserve">Existe una planta centralizada o un mecanismo diferente en vigor para tratar los desechos que no pueden ser procesados de manera individual por las empresas. </t>
  </si>
  <si>
    <t>Establezca una planta centralizada o un mecanismo diferente para tratar los desechos que no puedan ser procesados de manera individual por las empresas.</t>
  </si>
  <si>
    <t xml:space="preserve">Existe un sistema de monitoreo en vigor que controla y que registra el origen, tipo, modo y ruta de transporte y el destino final de los desechos/materias primas secundarias que salen del parque. 
</t>
  </si>
  <si>
    <t>Establezca un sistema de monitoreo que controle y que registre el origen, tipo, modo y ruta de transporte y el destino final de los desechos/materias primas secundarias.</t>
  </si>
  <si>
    <t>Cambio climático y el medio ambiente natural</t>
  </si>
  <si>
    <r>
      <t>Se ha establecido un programa que tiene claras evidencias sobre los pasos tomados para monitorear, mitigar y/o minimizar las emisiones de gases de efecto invernadero tales como el dióxido de carbono (CO</t>
    </r>
    <r>
      <rPr>
        <vertAlign val="subscript"/>
        <sz val="11"/>
        <color indexed="8"/>
        <rFont val="Calibri"/>
      </rPr>
      <t>2</t>
    </r>
    <r>
      <rPr>
        <sz val="11"/>
        <color indexed="8"/>
        <rFont val="Calibri"/>
      </rPr>
      <t>), el metano (CH</t>
    </r>
    <r>
      <rPr>
        <vertAlign val="subscript"/>
        <sz val="11"/>
        <color indexed="8"/>
        <rFont val="Calibri"/>
      </rPr>
      <t>4</t>
    </r>
    <r>
      <rPr>
        <sz val="11"/>
        <color indexed="8"/>
        <rFont val="Calibri"/>
      </rPr>
      <t>), los óxidos de nitrógeno (NOx).</t>
    </r>
  </si>
  <si>
    <t>Desarrolle e implemente un programa para monitorear, mitigar y/o minimizar las emisiones de gases de efecto invernadero.</t>
  </si>
  <si>
    <r>
      <t>La reducción de las emisiones de dióxido de carbono (CO</t>
    </r>
    <r>
      <rPr>
        <vertAlign val="subscript"/>
        <sz val="11"/>
        <color indexed="8"/>
        <rFont val="Calibri"/>
      </rPr>
      <t>2</t>
    </r>
    <r>
      <rPr>
        <sz val="11"/>
        <color indexed="8"/>
        <rFont val="Calibri"/>
      </rPr>
      <t xml:space="preserve">) es parte integral del código de conducta del parque, que urge a las empresas alojadas a disminuir su huella de carbono. El parque reconoce las acciones que se tomen al respecto a través de un sistema de incentivos y de recompensas. </t>
    </r>
  </si>
  <si>
    <t>Haga que la reducción de las emisiones de dióxido de carbono (CO2) sea parte integral del código de conducta del parque</t>
  </si>
  <si>
    <t>El ente administrador cuenta con un plan en vigor para evaluar los impactos operativos sobre el medio ambiente, y procura limitar que tales impactos ocurran en los servicios del ecosistema local que hayan sido priorizados.</t>
  </si>
  <si>
    <t>Desarrolle e implemente un plan para evaluar los impactos operativos sobre el medio ambiente, y procure limitar que tales impactos ocurran en los servicios del ecosistema local que han sido priorizados.</t>
  </si>
  <si>
    <t xml:space="preserve">La administración del parque implementa medidas para proteger la biodiversidad, y protege o crea áreas naturales/recreativas dentro y alrededor del parque. </t>
  </si>
  <si>
    <t>Identifique e implemente medidas para proteger la biodiversidad, y proteja o cree áreas naturales/recreativas dentro y alrededor del parque.</t>
  </si>
  <si>
    <t>MEDIOAMBIENTE: Indicadores de desempeño</t>
  </si>
  <si>
    <t>Apoye a las (grandes) empresas alojadas a implementar un sistema de gestión medioambiental / energética que esté en línea con estándares internacionales certificados.</t>
  </si>
  <si>
    <t xml:space="preserve">El 100% de la administración del parque y de las empresas alojadas cuentan con un sistema de medición en funcionamiento. </t>
  </si>
  <si>
    <t xml:space="preserve">Instale sistemas de medición y de monitoreo para las instalaciones del parque y para el consumo energético a nivel de las empresas. </t>
  </si>
  <si>
    <t>El 20% del consumo energético a nivel de las empresas es monitoreado.</t>
  </si>
  <si>
    <t>Instale sistemas de medición y de monitoreo para las instalaciones del parque y para el consumo energético a nivel de las empresas.</t>
  </si>
  <si>
    <t>Investigue e invierta en soluciones factibles de energía renovable para el parque industrial.</t>
  </si>
  <si>
    <t xml:space="preserve">Identifique y desarrolle oportunidades de eficiencia energética a nivel del parque y de las empresas. </t>
  </si>
  <si>
    <t xml:space="preserve">El 100% de la demanda total de agua de las empresas del parque industrial no genera un impacto negativo sobre las fuentes locales de agua ni las comunidades. </t>
  </si>
  <si>
    <t xml:space="preserve">Investigue e invierta en soluciones factibles para eliminar los impactos negativos sobre los recursos hídricos locales o sobre las comunidades locales (por ejemplo, reducir el consumo de aguas subterráneas y/o de agua potable). </t>
  </si>
  <si>
    <t xml:space="preserve">El 100% de las aguas residuales generadas por el parque industrial y por las empresas alojadas, es tratado en conformidad con las normas medioambientales apropiadas. </t>
  </si>
  <si>
    <t>Actualice o gestione mejor los sistemas de tratamiento de aguas residuales a nivel del parque y de las empresas.</t>
  </si>
  <si>
    <t xml:space="preserve">Al menos el 25% del total de aguas residuales industriales que provienen de las empresas, es reutilizado de manera responsable dentro o fuera del parque industrial. </t>
  </si>
  <si>
    <t>Investigue e invierta en soluciones factibles para reutilizar / reciclar las aguas residuales industriales que se generen.</t>
  </si>
  <si>
    <t xml:space="preserve">Al menos el 25% de los desechos sólidos y no tóxicos generados por las empresas, es reutilizado/reciclado por otras empresas, por comunidades vecinas, o por la municipalidad. </t>
  </si>
  <si>
    <t>Investigue e invierta en soluciones factibles para reutilizar / reciclar los desechos sólidos generados por el parque industrial y por las empresas.</t>
  </si>
  <si>
    <t>El 100% de las empresas del parque manipulan, almacenan, transportan y eliminan materiales tóxicos y peligrosos de manera apropiada.</t>
  </si>
  <si>
    <t>Investigue e implemente soluciones para garantizar que los materiales tóxicos y peligrosos sean manipulados, almacenados, transportados y eliminados de manera idónea.</t>
  </si>
  <si>
    <t xml:space="preserve">Al menos el 20% de las empresas de manufactura adoptan prácticas de economía circular, que incluyen el involucrarse en las Redes de Simbiosis Industrial en el parque, el intercambio activo de materias primas secundarias o desechos, y otras prácticas de economía circular.  </t>
  </si>
  <si>
    <t>Adopte prácticas de economía circular, incluyendo el involucrarse en las Redes de Simbiosis Industrial en el parque.</t>
  </si>
  <si>
    <t>El 100% de los desechos generados por las empresas del parque industrial es eliminado de manera segura. La quema al aire libre de desechos generados en un PEI está prohibida.</t>
  </si>
  <si>
    <t>Investigue e invierta en soluciones factibles para reutilizar / reciclar los desechos tóxicos generados por el parque industrial y por las empresas. 
Con respecto a los desechos enviados a rellenos sanitários, trabaje con el operador del relleno para garantizar que la eliminiación se lleve a cabo de manera idónea.</t>
  </si>
  <si>
    <t>Al menos el 5% del espacio abierto en el parque es utilizado para la fauna y la flora nativa.</t>
  </si>
  <si>
    <t xml:space="preserve">Implemente fauna y flora nativa en el parque industrial y en las empresas alojadas (por ejemplo remplazando los campos que requieran de riego intensivo y de esa manera reducir el consumo de agua). </t>
  </si>
  <si>
    <t xml:space="preserve">Al menos el 50% de las empresas del parque cuentan con estrategias de prevención de la contaminación y de reducción de emisiones para disminuir la intensidad y el flujo de masa del registro de contaminación y emisiones que excedan la normatividad nacional.  </t>
  </si>
  <si>
    <t>Apoye a las empresa alojadas a que implementen estrategias y acciones de prevención de contaminación y de reducción de emisiones.</t>
  </si>
  <si>
    <t xml:space="preserve">Al menos el 30% de las empresas del parque industrial cuentan con un marco de gestión de riesgos en vigor que: a) identifica las actividades que tienen un impacto sobre el medio ambiente; b) le asigna un nivel de importancia a cada actividad, y que; c) tienen en vigor medidas apropiadas de mitigación. </t>
  </si>
  <si>
    <t>Apoye a las empresas contaminantes / en mayor riesgo a implementar un marco de gestión de riesgos.</t>
  </si>
  <si>
    <t>SOCIAL: Prerrequisitos (“obligatorios para los PEI”)</t>
  </si>
  <si>
    <t>Sistemas de gestión social</t>
  </si>
  <si>
    <t>Mantenga personal dedicado (a nivel del ente administrador del parque) para planear y gestionar los estándares de calidad social.</t>
  </si>
  <si>
    <t>Infraestructura social</t>
  </si>
  <si>
    <t>Investigue e implemente infraestructura social primaria que sea de carácter esencial en el parque industrial.</t>
  </si>
  <si>
    <t>SOCIAL: Indicadores de desempeño</t>
  </si>
  <si>
    <t>Al menos el 75% del total de empresas del parque industrial, que tengan más de 250 empleados, cuentan con un sistema de gestión de seguridad y salud ocupacional en funcionamiento.</t>
  </si>
  <si>
    <t>Apoye a las (grandes) empresas del parque industrial en la implementación de un sistema de gestión de salud y riesgos ocupacionales que funcione de manera idónea.</t>
  </si>
  <si>
    <t>El 100% de las reclamaciones recibidas por el ente administrador del parque se responden con una exposición de motivos dentro de un espacio de 14 días.</t>
  </si>
  <si>
    <t>Establezca un sistema de gestión de reclamaciones que garantice que las reclamaciones recibidas por el ente administrador del parque sean respondidas dentro de un espacio de 14 días.</t>
  </si>
  <si>
    <t>Establezca un sistema de gestión de reclamaciones que garantice que las reclamaciones recibidas por el ente administrador del parque sean resueltas con éxito.</t>
  </si>
  <si>
    <t xml:space="preserve">Al menos el 75% del total de las empresas del parque industrial, que tengan más de 250 empleados, cuentan con un sistema que en vigor de respuesta y de prevención al acoso. </t>
  </si>
  <si>
    <t>Apoye a las (grandes) empresas del parque industrial a desarrollar e implementar un sistema de respuesta y de prevención al acoso.</t>
  </si>
  <si>
    <t>Apoye a las (grandes) empresas del parque industrial a garantizar el cumplimiento de los criterios de trabajo decente.</t>
  </si>
  <si>
    <t>Lleve a cabo una encuesta anual con los empleados del parque industrial sobre su grado de satisfacción con respecto a la infraestructura social provista por el parque.</t>
  </si>
  <si>
    <t xml:space="preserve">El 100% de los incidentes de seguridad reportados son abordados de manera adecuada dentro de un espacio de 30 días. </t>
  </si>
  <si>
    <t>Establezca un sistema de gestión de seguridad y monitoreo que garantice que el 100% de los incidentes de seguridad reportados sean abordados de manera adecuada dentro de un espacio de 30 días.</t>
  </si>
  <si>
    <t xml:space="preserve">El 75% de las empresas del parque industrial, que tengan más de 250 empleados, cuentan con un programa de capacitación y desarrollo de habilidades/vocacionales. </t>
  </si>
  <si>
    <t>Apoye a las (grandes) empresas del parque industrial a implementar un programa de capacitación y desarrollo de habilidades / vocacionales.</t>
  </si>
  <si>
    <t xml:space="preserve">Al menos el 50% de los géneros subrepresentados en la fuerza de trabajo, tanto de la administración del parque como de las empresas, se beneficia de los programas de desarrollo de habilidades. </t>
  </si>
  <si>
    <t>Apoye a las (grandes) empresas del parque industrial a que fomenten la participación de la mujer y de los géneros subrepresentados en los programas disponibles de desarrollo de habilidades.</t>
  </si>
  <si>
    <t>Diálogo con la comunidad</t>
  </si>
  <si>
    <t>Lleve a cabo una encuesta anual con los empleados del parque industrial sobre su grado de satisfacción con respecto al diálogo con la comunidad y sondee oportunidades de mejora continua del diálogo con la comunidad.</t>
  </si>
  <si>
    <t xml:space="preserve">Al menos dos actividades anuales de divulgación, que hayan sido implementadas por la administración del parque, son vistas como actividades positivas por más del 80% de los miembros de la comunidad que fueron encuestados.  </t>
  </si>
  <si>
    <t>El ente administrador ha de llevar a cabo como mínimo dos actividades anuales de diálogo con la comunidad, y hacer encuestas con los miembros activos de la comunidad.</t>
  </si>
  <si>
    <t>ECONÓMICOS: Prerrequisitos (“obligatorios para los PEI”)</t>
  </si>
  <si>
    <t>Generación de empleo</t>
  </si>
  <si>
    <t xml:space="preserve">Desarrolle e implemente planes para generar oportunidades de empleo que garanticen enlaces entre los ingresos y oportunidades de desarrollo. </t>
  </si>
  <si>
    <t>Promoción de empresas y de PYMEs locales</t>
  </si>
  <si>
    <t xml:space="preserve">El ente administrador del parque permite y promueve el establecimiento de PYMEs que provean servicios y valor agregado a las empresas alojadas. </t>
  </si>
  <si>
    <t>Impulse el establecimiento de PYMEs dentro del parque industrial que provean servicios y valor agregado a las empresas alojadas (por ejemplo, destinación de áreas dedicadas dentro del parque industrial a las PYMEs).</t>
  </si>
  <si>
    <t>Creación de valor económico</t>
  </si>
  <si>
    <t>Lleve a cabo un estudio de factibilidad y de demanda del mercado, así como un plan de negocios, para la infraestructura "verde" y para la oferta de servicios en el parque industrial.</t>
  </si>
  <si>
    <t xml:space="preserve">Investigue y desarrolle un modelo de negocio autosostenible para que la administración del parque opere el parque industrial sin subsidios externos. </t>
  </si>
  <si>
    <t xml:space="preserve">La administración del parque ha de ser financieramente viable en términos de contribución de empleos, de tecnología y para actuar como catalizador del desarrollo de la industria local. </t>
  </si>
  <si>
    <t xml:space="preserve">Investigue oportunidades para extender / proveer servicios de administración del parque a las empresas alojadas, basándose en las demandas de las empresas. </t>
  </si>
  <si>
    <t xml:space="preserve">El ente administrador del parque es responsable de hacer el mercadeo del parque y de los conceptos del parque (conceptos de PEI) a inversores potenciales nacionales y extranjeros. </t>
  </si>
  <si>
    <t>Promueva los conceptos / beneficios del parque industrial y del PEI a inversores potenciales nacionales y extranjeros.</t>
  </si>
  <si>
    <t xml:space="preserve">La administración del parque ha de prestar sus servicios a costos realistas que cubran sus gastos operativos. </t>
  </si>
  <si>
    <t>Desarrolle un modelo financiero que capture las funcionalidades del PEI para establecer niveles de precios e ingresos anticipados de manera que se pueda mejorar la viabilidad financiera de las inversiones del PEI.</t>
  </si>
  <si>
    <t>ECONÓMICO: Indicadores de desempeño</t>
  </si>
  <si>
    <t xml:space="preserve">Al menos el 30% del total de los trabajadores de las empresas del parque se encuentra vinculado de manera directa (es decir, no están vinculados por servicios, o subcontratados a través de terceros o de agencias de empleo) y tiene un contrato de trabajo a término indefinido. </t>
  </si>
  <si>
    <t xml:space="preserve">Impulse y apoye a las empresas para que vinculen a sus trabajadores a través de contratos de trabajo directos y a término indefinido. </t>
  </si>
  <si>
    <t xml:space="preserve">Al menos el 25% de las empresas alojadas utilizan proveedores locales de servicios, como mínimo para el 25% de su valor total de compras. </t>
  </si>
  <si>
    <t>Impulse y apoye a las empresas para que utilicen proveedores locales de servicios.</t>
  </si>
  <si>
    <t xml:space="preserve">Al menos el 90% del presupuesto total de compras del ente administrador del parque se ejecuta a través de proveedores locales de servicio ubicados dentro de un radio de 100 kms del ente administrador del parque. </t>
  </si>
  <si>
    <t xml:space="preserve">El ente administrador debe investigar e implementar opciones, de manera que puedan hacer más compras a través de empresas y proveedores locales de servicios. </t>
  </si>
  <si>
    <t xml:space="preserve">Al menos el 50% del espacio está arrendado o utilizado por las empresas alojadas, en comparación con la cantidad total de espacio disponible asignado a las empresas dentro del parque. </t>
  </si>
  <si>
    <t>Desarrolle e implemente planes para aumentar la tasa de ocupación de las edificaciones de los parques industriales.</t>
  </si>
  <si>
    <t>Respuesta</t>
  </si>
  <si>
    <t>Desempeño actual</t>
  </si>
  <si>
    <t>Desempeño acutal</t>
  </si>
  <si>
    <t>Si</t>
  </si>
  <si>
    <t>No</t>
  </si>
  <si>
    <t>Parcialmente</t>
  </si>
  <si>
    <t>No aplica</t>
  </si>
  <si>
    <t>Por confirmar</t>
  </si>
  <si>
    <t>Total</t>
  </si>
  <si>
    <t>GRÁFICOS SOBRE EL DESEMPEÑO DEL PEI</t>
  </si>
  <si>
    <t>Nombre del parque industrial:</t>
  </si>
  <si>
    <t>PUNTAJES DEL PEI POR CATEGORIAS</t>
  </si>
  <si>
    <t>Categorías de la evaluación</t>
  </si>
  <si>
    <t>DESEMPEÑO ACTUAL: Número de puntos de referencia</t>
  </si>
  <si>
    <t>DESEMPEÑO PROVISTO: Número de puntos de referencia</t>
  </si>
  <si>
    <t>Desempeño medioambiental</t>
  </si>
  <si>
    <t>Desempeño social</t>
  </si>
  <si>
    <t>Desempeño económico</t>
  </si>
  <si>
    <t>Desempeño general</t>
  </si>
  <si>
    <t>Parque industrial</t>
  </si>
  <si>
    <r>
      <t xml:space="preserve">% </t>
    </r>
    <r>
      <rPr>
        <b/>
        <sz val="11"/>
        <color indexed="14"/>
        <rFont val="Calibri"/>
      </rPr>
      <t xml:space="preserve">de los puntos de referencia (que se aplican a los PEI) que se ha logrado
</t>
    </r>
    <r>
      <rPr>
        <sz val="11"/>
        <color indexed="14"/>
        <rFont val="Calibri"/>
      </rPr>
      <t>Tomando como referencia el Marco Internacional para los PEI (ONUDI, GBM, GIZ) (2017)</t>
    </r>
  </si>
  <si>
    <t>Desempeño provisto en 2-3 años</t>
  </si>
  <si>
    <t>Potencial de  mejora</t>
  </si>
  <si>
    <t>Cuenta como “Si”</t>
  </si>
  <si>
    <t xml:space="preserve">Total de puntos de referencia excluidos que “No aplican” </t>
  </si>
  <si>
    <t>% de puntos de referencia aplicables cumplidos</t>
  </si>
  <si>
    <t>Cuenta como “Será confirmado”</t>
  </si>
  <si>
    <t>SCORECARD DEL PEI</t>
  </si>
  <si>
    <t>SCORECARD DEL PARQUE INDUSTRIAL:</t>
  </si>
  <si>
    <t>DESEMPEÑO GENERAL SOBRE EL MARCO INTERNACIONAL PARA LOS PEI V2 2021</t>
  </si>
  <si>
    <t>Potencial para mejorar</t>
  </si>
  <si>
    <t>Desempeño deseado</t>
  </si>
  <si>
    <t>ADMINISTRACIÓN DEL PARQUE</t>
  </si>
  <si>
    <t>DESEMPEÑO SOCIAL</t>
  </si>
  <si>
    <t>Desempeño de línea base</t>
  </si>
  <si>
    <t>Gestión general del parque</t>
  </si>
  <si>
    <t>Desempeño social general</t>
  </si>
  <si>
    <t>Servicios de administración del parque</t>
  </si>
  <si>
    <t>Gestión y monitoreo del riesgo</t>
  </si>
  <si>
    <t>Relación con la comunidad local</t>
  </si>
  <si>
    <t>DESEMPEÑO MEDIOAMBIENTAL</t>
  </si>
  <si>
    <t>DESEMPEÑO ECONÓMICO</t>
  </si>
  <si>
    <t>Desempeño medioambiental general</t>
  </si>
  <si>
    <t>Desempeño económico general</t>
  </si>
  <si>
    <t>Creación de empleos</t>
  </si>
  <si>
    <t>Impulso a las PYMEs y a los negocios locales</t>
  </si>
  <si>
    <t>Agua</t>
  </si>
  <si>
    <t>Uso de desechos y de materiales</t>
  </si>
  <si>
    <t>Cambio climático y medio ambiente natural</t>
  </si>
  <si>
    <r>
      <rPr>
        <b/>
        <sz val="14"/>
        <color indexed="8"/>
        <rFont val="Calibri"/>
        <family val="2"/>
      </rPr>
      <t>Nota:</t>
    </r>
    <r>
      <rPr>
        <sz val="14"/>
        <color indexed="8"/>
        <rFont val="Calibri"/>
      </rPr>
      <t xml:space="preserve"> El sistema de puntuación de los PEI está basado en puntos de referencia internacionales aplicables a los PEI, que hayan sido cumplidos a cabalidad.</t>
    </r>
  </si>
  <si>
    <t>MARCO INTERNACIONAL PARA LOS PEI (ONUDI, BANCO MUNDIAL, GIZ, 2021)</t>
  </si>
  <si>
    <t>Desempeño deseado (en 2-3 años)</t>
  </si>
  <si>
    <t>Número de prerrequisitos del PEI e indicadores de desempeño</t>
  </si>
  <si>
    <t>Cuenta como “Sí”</t>
  </si>
  <si>
    <t>Cuenta como “No aplica”</t>
  </si>
  <si>
    <t>% de puntos de referencia aplicables</t>
  </si>
  <si>
    <t>Cuenta como “Sí” (Puntaje 1)</t>
  </si>
  <si>
    <t>Desempeño de la gestión o administración del parque</t>
  </si>
  <si>
    <t>Administración y monitoreo</t>
  </si>
  <si>
    <t>Cambio climático y medioambiente natural</t>
  </si>
  <si>
    <r>
      <t>PLAN BÁSICO DE ACCIÓN PARA LAS INICIATIVAS PRIORITARIAS</t>
    </r>
    <r>
      <rPr>
        <sz val="11"/>
        <color theme="0"/>
        <rFont val="Arial"/>
        <family val="2"/>
      </rPr>
      <t xml:space="preserve">
HOJA DE TRABAJO PARA EL ENTE ADMINISTRADOR DEL PARQUE</t>
    </r>
  </si>
  <si>
    <t>Persona(s) que actualiza esta hoja de trabajo:</t>
  </si>
  <si>
    <t>Digite su nombre</t>
  </si>
  <si>
    <t>Oportunidades prioritarias para el PEI</t>
  </si>
  <si>
    <t>PLAN DE ACCIÓN DEL PEI</t>
  </si>
  <si>
    <t>Acciones clave a corto plazo</t>
  </si>
  <si>
    <t>Líder</t>
  </si>
  <si>
    <t>Apoyo</t>
  </si>
  <si>
    <t>Marco de Tiempo</t>
  </si>
  <si>
    <t>a.</t>
  </si>
  <si>
    <t>b.</t>
  </si>
  <si>
    <t>c.</t>
  </si>
  <si>
    <t>d.</t>
  </si>
  <si>
    <t>Año de línea base</t>
  </si>
  <si>
    <t>Por favor, no modificar ningún dato de esta pestaña. El gráfico se genera automáticamente</t>
  </si>
  <si>
    <t>Año proyectado de cumplimiento</t>
  </si>
  <si>
    <t>Total - NA</t>
  </si>
  <si>
    <t>Total de requisitos e indicadores PEI</t>
  </si>
  <si>
    <t>Desempeño</t>
  </si>
  <si>
    <t>Requisitos (R)</t>
  </si>
  <si>
    <t>Indicadores (I)</t>
  </si>
  <si>
    <t>Total R + I</t>
  </si>
  <si>
    <t>Total R + I - NA</t>
  </si>
  <si>
    <t>Gerencia</t>
  </si>
  <si>
    <t>Ambiental</t>
  </si>
  <si>
    <t>Categoria</t>
  </si>
  <si>
    <t>Puntos cumplidos</t>
  </si>
  <si>
    <t>Tasa de cumplimiento</t>
  </si>
  <si>
    <t>Desempeño total</t>
  </si>
  <si>
    <t>Indicador</t>
  </si>
  <si>
    <t>Oportunidad contextualizada</t>
  </si>
  <si>
    <t>Puntaje</t>
  </si>
  <si>
    <t>Oportunidad priorizada</t>
  </si>
  <si>
    <t>Por favor, no modificar ningún dato de esta pestaña. La lista de oportunidades priorizadas se genera automáticamente</t>
  </si>
  <si>
    <t>Monitoreo a través de los años</t>
  </si>
  <si>
    <t>Comentarios sobre barreras, avances u otros</t>
  </si>
  <si>
    <r>
      <t xml:space="preserve">Total de requisitos e indicadores PEI, sin contar </t>
    </r>
    <r>
      <rPr>
        <b/>
        <sz val="11"/>
        <color rgb="FF000000"/>
        <rFont val="Calibri"/>
        <family val="2"/>
      </rPr>
      <t>"No aplica" (NA)</t>
    </r>
  </si>
  <si>
    <t>Estructure un sistema de monitoreo de Parque Eco-Industrial para monitorear los desempeños gerencial, ambiental, social y económico, al igual que la gestión de riesgos</t>
  </si>
  <si>
    <t>El 100% de las reclamaciones recibidas por el ente administrador, son procesadas y cerradas en no más de 60 días</t>
  </si>
  <si>
    <t>En el momento actual, ¿el parque cumple con el punto de referencia establecido para los PEI?</t>
  </si>
  <si>
    <t>¿Proyectan cumplir con el punto de referencia en los próximos 3 años?</t>
  </si>
  <si>
    <t>¿Cómo se mapean los beneficios probables de la oportunidad de PEI?</t>
  </si>
  <si>
    <r>
      <t xml:space="preserve">¿Cómo es elinterés por parte de los </t>
    </r>
    <r>
      <rPr>
        <b/>
        <i/>
        <sz val="11"/>
        <color indexed="8"/>
        <rFont val="Calibri"/>
      </rPr>
      <t>stakeholders</t>
    </r>
    <r>
      <rPr>
        <b/>
        <sz val="11"/>
        <color indexed="8"/>
        <rFont val="Calibri"/>
      </rPr>
      <t xml:space="preserve">? </t>
    </r>
  </si>
  <si>
    <t>¿Se realiza a corto plazo (2 años)?</t>
  </si>
  <si>
    <r>
      <t xml:space="preserve">El ente administrador del parque administra y mantiene la propiedad del parque industrial, la infraestructura común y los servicios, tal como está estipulado en el contrato con las empresas alojadas. Este contrato ha de incluir, como mínimo:
Administración de la propiedad, incluyendo 1) el parcelamiento, el desarrollo, y el monitoreo del uso de la tierra. 2) Servicios públicos 3) malla vial 4) seguridad (incluyendo la seguridad para los servicios de TI, 5) instalaciones/servicios de respuesta a emergencias, 6) plantas y operaciones de tratamiento de aguas residuales, que incluyen redes de distribución y recuperación de calor/energía residual. 7) Actividades de consultoría y monitoreo medioambiental. 8) Mantenimiento de áreas comunes, zonas de amortiguación, iluminación vial, vigilancia y seguridad, y limpieza de corredores viales. 9) Provee servicios de facilitación entre y para las empresas alojadas (como la formación de redes o </t>
    </r>
    <r>
      <rPr>
        <i/>
        <sz val="11"/>
        <color indexed="8"/>
        <rFont val="Calibri"/>
      </rPr>
      <t>networking</t>
    </r>
    <r>
      <rPr>
        <sz val="11"/>
        <color indexed="8"/>
        <rFont val="Calibri"/>
      </rPr>
      <t xml:space="preserve">, la colaboración y las oportunidades de capacitación). 10) Compromiso con los </t>
    </r>
    <r>
      <rPr>
        <i/>
        <sz val="11"/>
        <color indexed="8"/>
        <rFont val="Calibri"/>
      </rPr>
      <t xml:space="preserve">stakeholders </t>
    </r>
    <r>
      <rPr>
        <sz val="11"/>
        <color indexed="8"/>
        <rFont val="Calibri"/>
      </rPr>
      <t xml:space="preserve">del parque y con los representantes de las empresas. 11) Actividades/plataforma/centro de participación con la comunidad y Relaciones Públicas. </t>
    </r>
  </si>
  <si>
    <t>El ente administrador del parque tienen un plan en vigor, que debe ser actualizado cada 7 años, en vigor para reaccionar ante posibles impactos negativos debidos a riesgos por cambio climático (olas de calor y sequías, tormentas e inundaciones). Todas las necesidades de adaptación para la infraestructura y los servicios están identificadas y en vigor de manera que el parque industrial pueda proteger contra riesgos por cambio climático y contra riesgos potenciales. 
El ente administrador del parque y las empresas alojadas tienen planes y han tomado medidas para garantizar la operación continua de los sistemas de infraestructura crítica dentro del parque (p. ej., plantas de tratamiento de aguas residuales, centrales eléctricas, plantas de reciclaje, etc.) que puedan ser activadas inclusive durante una emergencia.</t>
  </si>
  <si>
    <t>Se ha desarrollado un plan maestro (o documento equivalente de planificación) para cada parque industrial nuevo o existente; este plan se revisa de manera periódica (cada 7 años, como mínimo), se actualiza de ser necesario e incluye los siguientes elementos primordiales: 
1) análisis de riesgos 2) infraestructura esencial y eficiente (tanto dentro como fuera del parque, en particular para garantizar el acceso a vivienda digna, si aplica), 3) servicios públicos 4) red de transporte 5) infraestructura ambiental 7) Infreaestructura social, 8) zona de amortiguación alrededor del parque 9) procedimiento para ubicar con idoneidad industrias de alto riesgo y para agrupar industrias sinérgicas y similares. 
Integración al plan maestro de los requerimientos relevantes que se especifiquen en este marco para los PEI.</t>
  </si>
  <si>
    <t>Existe un programa en vigor (p. ej., redes de eficiencia energética) para mejorar la eficiencia energética de las empresas alojadas de mayor consumo energético en el parque.</t>
  </si>
  <si>
    <t>El ente administrador del parque provee la red física para la reutilización del agua</t>
  </si>
  <si>
    <t xml:space="preserve">Al menos el 10% del consumo energético de las empresas está cubierto por un sistema de gestión energética. </t>
  </si>
  <si>
    <t>Al menos el 75% de las empresas, con más de 250 empleados, cuentan con un sistema para la atención de reclamaciones</t>
  </si>
  <si>
    <t>El ente administrador del parque tiene en vigor una estrategia para maximizar los beneficios locales (empleos locales)</t>
  </si>
  <si>
    <t>Al menos el 80% de mujeres y 80% de los hombres entre los empleados encuestados están de acuerdo con respecto a que cada uno de estos criterios de trabajo decente se cumplen:
* Salario justo que incluya protección y seguridad social
* Reconocimiento de derechos (horario, licencia de maternidad, vacaciones, etc)
* El poder establecer y vincularse a organizaciones que representan a los trabajadores</t>
  </si>
  <si>
    <t>Se ha hecho un estudio de factibilidad y de demanda del mercado, apoyado en un plan de negocios de infraestructura y servicios “verdes” específicos, para justificar la planificación y la implementación en el parque industrial. 
Ejemplos:
* Jardínes de lluvia
* Áreas verdes dedicadas
* Recolección de aguas lluvias
* Pavimentos permeables
* Paneles solares fotovoltaicas
* PTAR, especialmente, SbN
* Centros de acopio de residuos</t>
  </si>
  <si>
    <t>La administración del parque es financieramente solvente para operar/proveer la infraestructura y los servicios del parque.</t>
  </si>
  <si>
    <t>Al menos el 80% de los miembros de la comunidad encuestados están satisfechos con los esfuerzos del parque para comunicarse (boletines, página web, redes sociales, informes, tableros informativos, etc)</t>
  </si>
  <si>
    <t>Al menos el 80% de empleados encuestados, reportan satisfacción con respecto a la infraestructura social. (comercio local, restaurantes, cafeterías, áreas de recreación, instalaciones médicas, centros de capacitación, bancos, oficinas postales, instalaciones de servicios de emergencia, etc)</t>
  </si>
  <si>
    <t xml:space="preserve">1) La infraestructura social primaria ha sido provista de manera adecuada dentro del plan maestro de las instalaciones y está en pleno funcionamiento en el parque. (comercio local, restaurantes, cafeterías, áreas de recreación, instalaciones médicas, centros de capacitación, bancos, oficinas postales, instalaciones de servicios de emergencia, etc)
2) Las perspectivas de género han sido incorporadas a la formulación, la gestión y al monitoreo de los planes y los programas. 
3) Existe una entidad particular (p. ej., unidad de planificación o grupo de representantes de las empresas interesadas) que investiga y planea el desarrollo/desafíos futuros para el área social, ocasionados por la inclusión de tecnologías nuevas tales como la “Industria 4.0” y los procesos de producción controlados por la inteligencia artificial. </t>
  </si>
  <si>
    <t xml:space="preserve">El ente administrador tiene en vigor un sistema de monitoreo del marco del PEI, que hace seguimiento y que reporta:
1) El progreso del desempeño medioambiental, social, y económico del parque de manera anual. 
2) Factores de riesgo crítico y planes de respuesta, al menos con respecto a:
o Puntos de riesgo ante una liberación accidental de sólidos nocivos, efluentes líquidos y gaseosos, incluyendo el transporte de los mismos y su eliminación cuando el riesgo de incendio sea posible, y Riesgo de desastres naturales a los que haya lugar; al igual que otros riesgos ambientales, sociales o económicos.
Ante este sistema, la administración actúa como institución de monitoreo y de preaprobación de asuntos medioambientales en nombre de los entes regulatorios, tal y como se le permita. Puede operar como una unidad central de control medioambiental con un sistema de alerta de emergencias para peligros medioambientales y otros.  </t>
  </si>
  <si>
    <t>El uso total de energías renovables para la electricidad y la producción de calor en el parque industrial es igual o mayor que la cuota de energía renovable de la canasta anual de electricidad nacional en la red eléctrica.  (se puede analizar por tasa de energía renovable o factor de emisión del parque)</t>
  </si>
  <si>
    <r>
      <t>Un equivalente de al menos 10% de las emisiones totales de dióxido de carbono (CO</t>
    </r>
    <r>
      <rPr>
        <vertAlign val="subscript"/>
        <sz val="11"/>
        <color indexed="8"/>
        <rFont val="Calibri"/>
      </rPr>
      <t>2</t>
    </r>
    <r>
      <rPr>
        <sz val="11"/>
        <color indexed="8"/>
        <rFont val="Calibri"/>
      </rPr>
      <t>) (Alcance 1 y 2) a nivel del parque, está cubierto por el porcentaje de las empresas alojadas que cuentan con algún certificado idóneo de eficiencia energética (LEED, Industry EDGE, DGNB o ISO 50001, o su equivalente a nivel nacional).</t>
    </r>
  </si>
  <si>
    <t>Hay personal dedicado (que hace parte del ente administrador) para planear y gestionar las normas de calidad social: 1) seguridad y salud ocupacional 2) comunidad 3) talento humano 4) trabajo decente 5) equidad de género</t>
  </si>
  <si>
    <t>Cantidad de empresas:
Tasa de empresas de manufactura:</t>
  </si>
  <si>
    <t>Cantidad de empresas con menos de 250 empleados:
Cantidad de Pymes bajo la normativa nacional:
Tasa de Pymes en el parque:</t>
  </si>
  <si>
    <t>Número total de trabajadores:
Número total de hombres:
Número total de mujeres:
Número total de trabajadores directos:</t>
  </si>
  <si>
    <t>Área total del parque industrial:
Área dedicada a zonas verdes o naturales:
Área dedicada a uso industrial:
Área dedicada a uso industrial vendida/arrendada:
Área dedicada a uso industrial ocupada y en operación:</t>
  </si>
  <si>
    <t>Año de potencial cumplimiento</t>
  </si>
  <si>
    <t>¿Comercio local?
¿Restaurantes?
¿Cafeterías?
¿Áreas de recreación?
¿Instalaciones médicas?
¿Centros de capacitación?
¿Oficinas postales?
¿Instalaciones de servicios de emergencia?
¿Baños públicos?
¿Zonas de lactancia?
¿Planta de tratamiento de aguas residuales?
¿Centro de acopio de residuos sólidos?
¿Báscula?
¿Control de ingreso y salida?
¿Planta de potabilización?
¿Sistema solar fotovoltaico?
¿Seguridad?
¿CCTV?
¿Recolección de residuos?
¿Zonas verdes?
¿Transporte interno o externo?
¿Gestión de riesgos?
¿Sistema de uso de aguas lluvias?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</si>
</sst>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 &quot;* #,##0.00&quot; &quot;;&quot;-&quot;* #,##0.00&quot; &quot;;&quot; &quot;* &quot;-&quot;??&quot; &quot;"/>
    <numFmt numFmtId="165" formatCode="[$-F800]dddd\,\ mmmm\ dd\,\ yyyy"/>
  </numFmts>
  <fonts count="85">
    <font>
      <sz val="11"/>
      <color indexed="8"/>
      <name val="Calibri"/>
    </font>
    <font>
      <sz val="11"/>
      <color theme="1"/>
      <name val="Helvetica Neue"/>
      <family val="2"/>
      <scheme val="minor"/>
    </font>
    <font>
      <sz val="12"/>
      <color indexed="8"/>
      <name val="Calibri"/>
    </font>
    <font>
      <sz val="14"/>
      <color indexed="8"/>
      <name val="Calibri"/>
    </font>
    <font>
      <b/>
      <sz val="11"/>
      <color indexed="14"/>
      <name val="Calibri"/>
    </font>
    <font>
      <b/>
      <sz val="24"/>
      <color indexed="14"/>
      <name val="Arial"/>
    </font>
    <font>
      <b/>
      <sz val="11"/>
      <color indexed="8"/>
      <name val="Calibri"/>
    </font>
    <font>
      <b/>
      <sz val="14"/>
      <color indexed="15"/>
      <name val="Calibri"/>
    </font>
    <font>
      <sz val="14"/>
      <color indexed="15"/>
      <name val="Calibri"/>
    </font>
    <font>
      <b/>
      <sz val="12"/>
      <color indexed="14"/>
      <name val="Calibri"/>
    </font>
    <font>
      <b/>
      <sz val="14"/>
      <color indexed="14"/>
      <name val="Calibri"/>
    </font>
    <font>
      <b/>
      <sz val="10"/>
      <color indexed="8"/>
      <name val="Calibri"/>
    </font>
    <font>
      <u/>
      <sz val="11"/>
      <color indexed="8"/>
      <name val="Calibri"/>
    </font>
    <font>
      <b/>
      <i/>
      <sz val="10"/>
      <color indexed="8"/>
      <name val="Calibri"/>
    </font>
    <font>
      <b/>
      <sz val="11"/>
      <color indexed="21"/>
      <name val="Calibri"/>
    </font>
    <font>
      <b/>
      <sz val="11"/>
      <color indexed="22"/>
      <name val="Calibri"/>
    </font>
    <font>
      <b/>
      <sz val="11"/>
      <color indexed="14"/>
      <name val="Arial"/>
    </font>
    <font>
      <b/>
      <sz val="14"/>
      <color indexed="14"/>
      <name val="Arial"/>
    </font>
    <font>
      <i/>
      <sz val="11"/>
      <color indexed="8"/>
      <name val="Calibri"/>
    </font>
    <font>
      <sz val="11"/>
      <color indexed="25"/>
      <name val="Calibri"/>
    </font>
    <font>
      <b/>
      <sz val="11"/>
      <color indexed="26"/>
      <name val="Calibri"/>
    </font>
    <font>
      <b/>
      <sz val="12"/>
      <color indexed="8"/>
      <name val="Calibri"/>
    </font>
    <font>
      <b/>
      <sz val="12"/>
      <color indexed="26"/>
      <name val="Calibri"/>
    </font>
    <font>
      <sz val="10"/>
      <color indexed="8"/>
      <name val="Calibri"/>
    </font>
    <font>
      <vertAlign val="subscript"/>
      <sz val="11"/>
      <color indexed="8"/>
      <name val="Calibri"/>
    </font>
    <font>
      <b/>
      <sz val="14"/>
      <color indexed="23"/>
      <name val="Calibri"/>
    </font>
    <font>
      <b/>
      <sz val="14"/>
      <color indexed="27"/>
      <name val="Calibri"/>
    </font>
    <font>
      <sz val="14"/>
      <color indexed="12"/>
      <name val="Calibri"/>
    </font>
    <font>
      <sz val="11"/>
      <color indexed="14"/>
      <name val="Calibri"/>
    </font>
    <font>
      <u/>
      <sz val="11"/>
      <color indexed="11"/>
      <name val="Calibri"/>
    </font>
    <font>
      <sz val="12"/>
      <color indexed="14"/>
      <name val="Calibri"/>
    </font>
    <font>
      <b/>
      <i/>
      <sz val="11"/>
      <color indexed="8"/>
      <name val="Calibri"/>
    </font>
    <font>
      <b/>
      <sz val="13"/>
      <color indexed="14"/>
      <name val="Calibri"/>
    </font>
    <font>
      <b/>
      <sz val="12"/>
      <color indexed="25"/>
      <name val="Calibri"/>
    </font>
    <font>
      <sz val="11"/>
      <color indexed="35"/>
      <name val="Calibri"/>
    </font>
    <font>
      <b/>
      <sz val="20"/>
      <color indexed="8"/>
      <name val="Calibri"/>
    </font>
    <font>
      <b/>
      <sz val="18"/>
      <color indexed="14"/>
      <name val="Calibri"/>
    </font>
    <font>
      <b/>
      <sz val="16"/>
      <color indexed="8"/>
      <name val="Calibri"/>
    </font>
    <font>
      <b/>
      <sz val="14"/>
      <color indexed="8"/>
      <name val="Calibri"/>
    </font>
    <font>
      <b/>
      <sz val="11"/>
      <color theme="0"/>
      <name val="Helvetica Neue"/>
      <family val="2"/>
      <scheme val="minor"/>
    </font>
    <font>
      <b/>
      <sz val="20"/>
      <color theme="0"/>
      <name val="Arial"/>
      <family val="2"/>
    </font>
    <font>
      <sz val="20"/>
      <color theme="0"/>
      <name val="Arial"/>
      <family val="2"/>
    </font>
    <font>
      <b/>
      <sz val="18"/>
      <color theme="0"/>
      <name val="Arial"/>
      <family val="2"/>
    </font>
    <font>
      <b/>
      <sz val="14"/>
      <color theme="1" tint="0.34998626667073579"/>
      <name val="Helvetica Neue"/>
      <family val="2"/>
      <scheme val="minor"/>
    </font>
    <font>
      <b/>
      <sz val="24"/>
      <color theme="0"/>
      <name val="Arial"/>
      <family val="2"/>
    </font>
    <font>
      <b/>
      <sz val="14"/>
      <color theme="0"/>
      <name val="Arial"/>
      <family val="2"/>
    </font>
    <font>
      <b/>
      <sz val="12"/>
      <color theme="0"/>
      <name val="Arial"/>
      <family val="2"/>
    </font>
    <font>
      <sz val="12"/>
      <color theme="0"/>
      <name val="Arial"/>
      <family val="2"/>
    </font>
    <font>
      <b/>
      <sz val="11"/>
      <color theme="0"/>
      <name val="Arial"/>
      <family val="2"/>
    </font>
    <font>
      <sz val="11"/>
      <color theme="0"/>
      <name val="Arial"/>
      <family val="2"/>
    </font>
    <font>
      <b/>
      <sz val="12"/>
      <color indexed="16"/>
      <name val="Calibri"/>
      <family val="2"/>
    </font>
    <font>
      <sz val="10"/>
      <color theme="1" tint="0.34998626667073579"/>
      <name val="Helvetica Neue"/>
      <family val="2"/>
      <scheme val="minor"/>
    </font>
    <font>
      <b/>
      <sz val="11"/>
      <color indexed="14"/>
      <name val="Calibri"/>
      <family val="2"/>
    </font>
    <font>
      <b/>
      <sz val="11"/>
      <color indexed="8"/>
      <name val="Calibri"/>
      <family val="2"/>
    </font>
    <font>
      <sz val="11"/>
      <color indexed="8"/>
      <name val="Calibri"/>
      <family val="2"/>
    </font>
    <font>
      <sz val="12"/>
      <color indexed="14"/>
      <name val="Calibri"/>
      <family val="2"/>
    </font>
    <font>
      <b/>
      <sz val="14"/>
      <color indexed="8"/>
      <name val="Calibri"/>
      <family val="2"/>
    </font>
    <font>
      <sz val="14"/>
      <color indexed="8"/>
      <name val="Calibri"/>
      <family val="2"/>
    </font>
    <font>
      <sz val="11"/>
      <color indexed="8"/>
      <name val="Calibri"/>
    </font>
    <font>
      <sz val="11"/>
      <color theme="1"/>
      <name val="Calibri"/>
      <family val="2"/>
    </font>
    <font>
      <b/>
      <sz val="24"/>
      <color theme="0"/>
      <name val="Calibri"/>
      <family val="2"/>
    </font>
    <font>
      <sz val="11"/>
      <color theme="0"/>
      <name val="Calibri"/>
      <family val="2"/>
    </font>
    <font>
      <sz val="11"/>
      <color indexed="14"/>
      <name val="Calibri"/>
      <family val="2"/>
    </font>
    <font>
      <b/>
      <sz val="12"/>
      <color indexed="14"/>
      <name val="Calibri"/>
      <family val="2"/>
    </font>
    <font>
      <b/>
      <sz val="10"/>
      <color indexed="8"/>
      <name val="Calibri"/>
      <family val="2"/>
    </font>
    <font>
      <b/>
      <sz val="18"/>
      <color indexed="14"/>
      <name val="Calibri"/>
      <family val="2"/>
    </font>
    <font>
      <b/>
      <sz val="11"/>
      <color theme="1" tint="0.34998626667073579"/>
      <name val="Helvetica Neue"/>
      <family val="2"/>
      <scheme val="minor"/>
    </font>
    <font>
      <sz val="11"/>
      <color rgb="FF006100"/>
      <name val="Helvetica Neue"/>
      <family val="2"/>
      <scheme val="minor"/>
    </font>
    <font>
      <sz val="11"/>
      <color rgb="FF9C0006"/>
      <name val="Helvetica Neue"/>
      <family val="2"/>
      <scheme val="minor"/>
    </font>
    <font>
      <sz val="11"/>
      <color rgb="FF9C5700"/>
      <name val="Helvetica Neue"/>
      <family val="2"/>
      <scheme val="minor"/>
    </font>
    <font>
      <sz val="11"/>
      <color rgb="FF3F3F76"/>
      <name val="Helvetica Neue"/>
      <family val="2"/>
      <scheme val="minor"/>
    </font>
    <font>
      <b/>
      <sz val="11"/>
      <color theme="1"/>
      <name val="Helvetica Neue"/>
      <family val="2"/>
      <scheme val="minor"/>
    </font>
    <font>
      <sz val="8"/>
      <name val="Calibri"/>
    </font>
    <font>
      <b/>
      <sz val="11"/>
      <color rgb="FF006100"/>
      <name val="Helvetica Neue"/>
      <scheme val="minor"/>
    </font>
    <font>
      <b/>
      <sz val="11"/>
      <color theme="1"/>
      <name val="Calibri"/>
      <family val="2"/>
    </font>
    <font>
      <b/>
      <sz val="11"/>
      <color rgb="FF006100"/>
      <name val="Helvetica Neue"/>
      <family val="2"/>
      <scheme val="minor"/>
    </font>
    <font>
      <b/>
      <sz val="11"/>
      <color theme="1"/>
      <name val="Helvetica Neue"/>
      <scheme val="minor"/>
    </font>
    <font>
      <b/>
      <sz val="11"/>
      <color rgb="FF9C0006"/>
      <name val="Helvetica Neue"/>
      <scheme val="minor"/>
    </font>
    <font>
      <b/>
      <sz val="11"/>
      <color rgb="FF000000"/>
      <name val="Calibri"/>
      <family val="2"/>
    </font>
    <font>
      <b/>
      <sz val="16"/>
      <color rgb="FF3F3F76"/>
      <name val="Calibri"/>
      <family val="2"/>
    </font>
    <font>
      <b/>
      <i/>
      <sz val="11"/>
      <color rgb="FF3F3F3F"/>
      <name val="Helvetica Neue"/>
      <scheme val="minor"/>
    </font>
    <font>
      <i/>
      <sz val="11"/>
      <color rgb="FFFF0000"/>
      <name val="Calibri"/>
      <family val="2"/>
    </font>
    <font>
      <b/>
      <sz val="16"/>
      <color theme="1"/>
      <name val="Calibri"/>
      <family val="2"/>
    </font>
    <font>
      <b/>
      <i/>
      <sz val="11"/>
      <color rgb="FFFF0000"/>
      <name val="Calibri"/>
      <family val="2"/>
    </font>
    <font>
      <b/>
      <sz val="12"/>
      <color rgb="FF9C5700"/>
      <name val="Helvetica Neue"/>
      <scheme val="minor"/>
    </font>
  </fonts>
  <fills count="35">
    <fill>
      <patternFill patternType="none"/>
    </fill>
    <fill>
      <patternFill patternType="gray125"/>
    </fill>
    <fill>
      <patternFill patternType="solid">
        <fgColor indexed="12"/>
        <bgColor auto="1"/>
      </patternFill>
    </fill>
    <fill>
      <patternFill patternType="solid">
        <fgColor indexed="14"/>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19"/>
        <bgColor auto="1"/>
      </patternFill>
    </fill>
    <fill>
      <patternFill patternType="solid">
        <fgColor indexed="20"/>
        <bgColor auto="1"/>
      </patternFill>
    </fill>
    <fill>
      <patternFill patternType="solid">
        <fgColor indexed="23"/>
        <bgColor auto="1"/>
      </patternFill>
    </fill>
    <fill>
      <patternFill patternType="solid">
        <fgColor indexed="24"/>
        <bgColor auto="1"/>
      </patternFill>
    </fill>
    <fill>
      <patternFill patternType="solid">
        <fgColor indexed="30"/>
        <bgColor auto="1"/>
      </patternFill>
    </fill>
    <fill>
      <patternFill patternType="solid">
        <fgColor indexed="8"/>
        <bgColor auto="1"/>
      </patternFill>
    </fill>
    <fill>
      <patternFill patternType="solid">
        <fgColor indexed="31"/>
        <bgColor auto="1"/>
      </patternFill>
    </fill>
    <fill>
      <patternFill patternType="solid">
        <fgColor indexed="32"/>
        <bgColor auto="1"/>
      </patternFill>
    </fill>
    <fill>
      <patternFill patternType="solid">
        <fgColor indexed="33"/>
        <bgColor auto="1"/>
      </patternFill>
    </fill>
    <fill>
      <patternFill patternType="solid">
        <fgColor indexed="34"/>
        <bgColor auto="1"/>
      </patternFill>
    </fill>
    <fill>
      <patternFill patternType="solid">
        <fgColor indexed="36"/>
        <bgColor auto="1"/>
      </patternFill>
    </fill>
    <fill>
      <patternFill patternType="solid">
        <fgColor indexed="37"/>
        <bgColor auto="1"/>
      </patternFill>
    </fill>
    <fill>
      <patternFill patternType="solid">
        <fgColor indexed="40"/>
        <bgColor auto="1"/>
      </patternFill>
    </fill>
    <fill>
      <patternFill patternType="solid">
        <fgColor indexed="41"/>
        <bgColor auto="1"/>
      </patternFill>
    </fill>
    <fill>
      <patternFill patternType="solid">
        <fgColor indexed="42"/>
        <bgColor auto="1"/>
      </patternFill>
    </fill>
    <fill>
      <patternFill patternType="solid">
        <fgColor indexed="43"/>
        <bgColor auto="1"/>
      </patternFill>
    </fill>
    <fill>
      <patternFill patternType="solid">
        <fgColor indexed="44"/>
        <bgColor auto="1"/>
      </patternFill>
    </fill>
    <fill>
      <patternFill patternType="solid">
        <fgColor indexed="48"/>
        <bgColor auto="1"/>
      </patternFill>
    </fill>
    <fill>
      <patternFill patternType="solid">
        <fgColor rgb="FFFFC000"/>
        <bgColor indexed="64"/>
      </patternFill>
    </fill>
    <fill>
      <patternFill patternType="solid">
        <fgColor rgb="FFFFF6DE"/>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theme="4" tint="0.79998168889431442"/>
        <bgColor indexed="65"/>
      </patternFill>
    </fill>
    <fill>
      <patternFill patternType="solid">
        <fgColor rgb="FFFFFFCC"/>
      </patternFill>
    </fill>
    <fill>
      <patternFill patternType="solid">
        <fgColor theme="2" tint="0.59999389629810485"/>
        <bgColor indexed="64"/>
      </patternFill>
    </fill>
  </fills>
  <borders count="167">
    <border>
      <left/>
      <right/>
      <top/>
      <bottom/>
      <diagonal/>
    </border>
    <border>
      <left style="thin">
        <color indexed="13"/>
      </left>
      <right/>
      <top style="thin">
        <color indexed="13"/>
      </top>
      <bottom/>
      <diagonal/>
    </border>
    <border>
      <left/>
      <right/>
      <top style="thin">
        <color indexed="13"/>
      </top>
      <bottom/>
      <diagonal/>
    </border>
    <border>
      <left/>
      <right style="thin">
        <color indexed="13"/>
      </right>
      <top style="thin">
        <color indexed="13"/>
      </top>
      <bottom/>
      <diagonal/>
    </border>
    <border>
      <left style="thin">
        <color indexed="13"/>
      </left>
      <right/>
      <top/>
      <bottom/>
      <diagonal/>
    </border>
    <border>
      <left/>
      <right/>
      <top/>
      <bottom/>
      <diagonal/>
    </border>
    <border>
      <left/>
      <right style="thin">
        <color indexed="13"/>
      </right>
      <top/>
      <bottom/>
      <diagonal/>
    </border>
    <border>
      <left style="thin">
        <color indexed="13"/>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top/>
      <bottom/>
      <diagonal/>
    </border>
    <border>
      <left/>
      <right/>
      <top style="thin">
        <color indexed="8"/>
      </top>
      <bottom/>
      <diagonal/>
    </border>
    <border>
      <left/>
      <right/>
      <top/>
      <bottom style="medium">
        <color indexed="23"/>
      </bottom>
      <diagonal/>
    </border>
    <border>
      <left style="thin">
        <color indexed="13"/>
      </left>
      <right style="medium">
        <color indexed="23"/>
      </right>
      <top/>
      <bottom/>
      <diagonal/>
    </border>
    <border>
      <left style="medium">
        <color indexed="23"/>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top/>
      <bottom/>
      <diagonal/>
    </border>
    <border>
      <left/>
      <right style="medium">
        <color indexed="23"/>
      </right>
      <top/>
      <bottom/>
      <diagonal/>
    </border>
    <border>
      <left style="medium">
        <color indexed="23"/>
      </left>
      <right/>
      <top/>
      <bottom style="medium">
        <color indexed="23"/>
      </bottom>
      <diagonal/>
    </border>
    <border>
      <left/>
      <right style="medium">
        <color indexed="23"/>
      </right>
      <top/>
      <bottom style="medium">
        <color indexed="23"/>
      </bottom>
      <diagonal/>
    </border>
    <border>
      <left/>
      <right/>
      <top style="medium">
        <color indexed="23"/>
      </top>
      <bottom style="medium">
        <color indexed="23"/>
      </bottom>
      <diagonal/>
    </border>
    <border>
      <left/>
      <right/>
      <top/>
      <bottom style="medium">
        <color indexed="17"/>
      </bottom>
      <diagonal/>
    </border>
    <border>
      <left/>
      <right/>
      <top/>
      <bottom style="medium">
        <color indexed="16"/>
      </bottom>
      <diagonal/>
    </border>
    <border>
      <left style="medium">
        <color indexed="23"/>
      </left>
      <right style="medium">
        <color indexed="23"/>
      </right>
      <top/>
      <bottom/>
      <diagonal/>
    </border>
    <border>
      <left/>
      <right style="medium">
        <color indexed="17"/>
      </right>
      <top/>
      <bottom/>
      <diagonal/>
    </border>
    <border>
      <left style="medium">
        <color indexed="17"/>
      </left>
      <right/>
      <top style="medium">
        <color indexed="17"/>
      </top>
      <bottom/>
      <diagonal/>
    </border>
    <border>
      <left/>
      <right/>
      <top style="medium">
        <color indexed="17"/>
      </top>
      <bottom/>
      <diagonal/>
    </border>
    <border>
      <left/>
      <right style="medium">
        <color indexed="17"/>
      </right>
      <top style="medium">
        <color indexed="17"/>
      </top>
      <bottom/>
      <diagonal/>
    </border>
    <border>
      <left style="medium">
        <color indexed="17"/>
      </left>
      <right/>
      <top/>
      <bottom/>
      <diagonal/>
    </border>
    <border>
      <left/>
      <right style="medium">
        <color indexed="16"/>
      </right>
      <top/>
      <bottom/>
      <diagonal/>
    </border>
    <border>
      <left style="medium">
        <color indexed="16"/>
      </left>
      <right/>
      <top style="medium">
        <color indexed="16"/>
      </top>
      <bottom/>
      <diagonal/>
    </border>
    <border>
      <left/>
      <right/>
      <top style="medium">
        <color indexed="16"/>
      </top>
      <bottom/>
      <diagonal/>
    </border>
    <border>
      <left/>
      <right style="medium">
        <color indexed="16"/>
      </right>
      <top style="medium">
        <color indexed="16"/>
      </top>
      <bottom/>
      <diagonal/>
    </border>
    <border>
      <left style="medium">
        <color indexed="16"/>
      </left>
      <right style="medium">
        <color indexed="23"/>
      </right>
      <top/>
      <bottom/>
      <diagonal/>
    </border>
    <border>
      <left style="medium">
        <color indexed="16"/>
      </left>
      <right/>
      <top/>
      <bottom style="medium">
        <color indexed="16"/>
      </bottom>
      <diagonal/>
    </border>
    <border>
      <left/>
      <right style="medium">
        <color indexed="16"/>
      </right>
      <top/>
      <bottom style="medium">
        <color indexed="16"/>
      </bottom>
      <diagonal/>
    </border>
    <border>
      <left style="medium">
        <color indexed="16"/>
      </left>
      <right/>
      <top/>
      <bottom/>
      <diagonal/>
    </border>
    <border>
      <left style="medium">
        <color indexed="17"/>
      </left>
      <right/>
      <top/>
      <bottom style="medium">
        <color indexed="17"/>
      </bottom>
      <diagonal/>
    </border>
    <border>
      <left/>
      <right style="medium">
        <color indexed="17"/>
      </right>
      <top/>
      <bottom style="medium">
        <color indexed="17"/>
      </bottom>
      <diagonal/>
    </border>
    <border>
      <left/>
      <right/>
      <top style="medium">
        <color indexed="17"/>
      </top>
      <bottom style="medium">
        <color indexed="17"/>
      </bottom>
      <diagonal/>
    </border>
    <border>
      <left/>
      <right/>
      <top style="medium">
        <color indexed="16"/>
      </top>
      <bottom style="medium">
        <color indexed="16"/>
      </bottom>
      <diagonal/>
    </border>
    <border>
      <left style="medium">
        <color indexed="16"/>
      </left>
      <right style="medium">
        <color indexed="16"/>
      </right>
      <top style="medium">
        <color indexed="16"/>
      </top>
      <bottom/>
      <diagonal/>
    </border>
    <border>
      <left style="medium">
        <color indexed="16"/>
      </left>
      <right style="medium">
        <color indexed="16"/>
      </right>
      <top/>
      <bottom style="medium">
        <color indexed="16"/>
      </bottom>
      <diagonal/>
    </border>
    <border>
      <left/>
      <right/>
      <top style="medium">
        <color indexed="17"/>
      </top>
      <bottom style="medium">
        <color indexed="23"/>
      </bottom>
      <diagonal/>
    </border>
    <border>
      <left/>
      <right/>
      <top style="medium">
        <color indexed="16"/>
      </top>
      <bottom style="medium">
        <color indexed="23"/>
      </bottom>
      <diagonal/>
    </border>
    <border>
      <left/>
      <right style="thin">
        <color indexed="8"/>
      </right>
      <top/>
      <bottom/>
      <diagonal/>
    </border>
    <border>
      <left style="thin">
        <color indexed="8"/>
      </left>
      <right/>
      <top style="thin">
        <color indexed="8"/>
      </top>
      <bottom/>
      <diagonal/>
    </border>
    <border>
      <left/>
      <right style="thin">
        <color indexed="8"/>
      </right>
      <top style="thin">
        <color indexed="8"/>
      </top>
      <bottom/>
      <diagonal/>
    </border>
    <border>
      <left/>
      <right/>
      <top/>
      <bottom style="medium">
        <color indexed="8"/>
      </bottom>
      <diagonal/>
    </border>
    <border>
      <left/>
      <right style="thin">
        <color indexed="13"/>
      </right>
      <top/>
      <bottom style="medium">
        <color indexed="8"/>
      </bottom>
      <diagonal/>
    </border>
    <border>
      <left style="thin">
        <color indexed="13"/>
      </left>
      <right style="medium">
        <color indexed="8"/>
      </right>
      <top/>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right/>
      <top style="medium">
        <color indexed="8"/>
      </top>
      <bottom style="thin">
        <color indexed="8"/>
      </bottom>
      <diagonal/>
    </border>
    <border>
      <left style="medium">
        <color indexed="8"/>
      </left>
      <right style="hair">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diagonal/>
    </border>
    <border>
      <left style="thin">
        <color indexed="8"/>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medium">
        <color indexed="8"/>
      </left>
      <right style="thin">
        <color indexed="8"/>
      </right>
      <top/>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thin">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top style="thin">
        <color indexed="8"/>
      </top>
      <bottom/>
      <diagonal/>
    </border>
    <border>
      <left/>
      <right style="medium">
        <color indexed="8"/>
      </right>
      <top style="thin">
        <color indexed="8"/>
      </top>
      <bottom/>
      <diagonal/>
    </border>
    <border>
      <left/>
      <right style="medium">
        <color indexed="8"/>
      </right>
      <top/>
      <bottom/>
      <diagonal/>
    </border>
    <border>
      <left/>
      <right/>
      <top style="thin">
        <color indexed="8"/>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8"/>
      </left>
      <right style="medium">
        <color indexed="8"/>
      </right>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thin">
        <color indexed="8"/>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indexed="64"/>
      </left>
      <right style="thin">
        <color indexed="8"/>
      </right>
      <top style="thin">
        <color indexed="8"/>
      </top>
      <bottom style="thin">
        <color indexed="8"/>
      </bottom>
      <diagonal/>
    </border>
    <border>
      <left style="hair">
        <color auto="1"/>
      </left>
      <right/>
      <top style="thin">
        <color auto="1"/>
      </top>
      <bottom style="thin">
        <color auto="1"/>
      </bottom>
      <diagonal/>
    </border>
    <border>
      <left style="hair">
        <color indexed="8"/>
      </left>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hair">
        <color indexed="8"/>
      </left>
      <right style="thin">
        <color indexed="8"/>
      </right>
      <top style="thin">
        <color indexed="8"/>
      </top>
      <bottom style="medium">
        <color indexed="64"/>
      </bottom>
      <diagonal/>
    </border>
    <border>
      <left style="thin">
        <color indexed="8"/>
      </left>
      <right style="medium">
        <color indexed="8"/>
      </right>
      <top style="thin">
        <color indexed="8"/>
      </top>
      <bottom style="medium">
        <color indexed="64"/>
      </bottom>
      <diagonal/>
    </border>
    <border>
      <left style="thin">
        <color indexed="8"/>
      </left>
      <right style="hair">
        <color indexed="8"/>
      </right>
      <top style="thin">
        <color indexed="8"/>
      </top>
      <bottom style="medium">
        <color indexed="64"/>
      </bottom>
      <diagonal/>
    </border>
    <border>
      <left style="thin">
        <color indexed="64"/>
      </left>
      <right style="thin">
        <color indexed="8"/>
      </right>
      <top style="thin">
        <color indexed="8"/>
      </top>
      <bottom style="medium">
        <color indexed="64"/>
      </bottom>
      <diagonal/>
    </border>
    <border>
      <left/>
      <right style="hair">
        <color indexed="8"/>
      </right>
      <top style="thin">
        <color indexed="8"/>
      </top>
      <bottom style="thin">
        <color indexed="8"/>
      </bottom>
      <diagonal/>
    </border>
    <border>
      <left/>
      <right style="hair">
        <color indexed="8"/>
      </right>
      <top style="thin">
        <color indexed="8"/>
      </top>
      <bottom style="medium">
        <color indexed="64"/>
      </bottom>
      <diagonal/>
    </border>
    <border>
      <left style="medium">
        <color indexed="64"/>
      </left>
      <right/>
      <top style="thin">
        <color indexed="8"/>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8"/>
      </left>
      <right/>
      <top style="medium">
        <color indexed="64"/>
      </top>
      <bottom style="thin">
        <color indexed="8"/>
      </bottom>
      <diagonal/>
    </border>
    <border>
      <left/>
      <right style="thin">
        <color indexed="8"/>
      </right>
      <top style="medium">
        <color indexed="64"/>
      </top>
      <bottom style="thin">
        <color indexed="8"/>
      </bottom>
      <diagonal/>
    </border>
    <border>
      <left style="medium">
        <color indexed="8"/>
      </left>
      <right/>
      <top style="medium">
        <color indexed="8"/>
      </top>
      <bottom style="thin">
        <color indexed="64"/>
      </bottom>
      <diagonal/>
    </border>
    <border>
      <left/>
      <right/>
      <top style="medium">
        <color indexed="8"/>
      </top>
      <bottom style="thin">
        <color indexed="64"/>
      </bottom>
      <diagonal/>
    </border>
    <border>
      <left/>
      <right style="medium">
        <color indexed="8"/>
      </right>
      <top style="medium">
        <color indexed="8"/>
      </top>
      <bottom style="thin">
        <color indexed="64"/>
      </bottom>
      <diagonal/>
    </border>
    <border>
      <left style="medium">
        <color indexed="64"/>
      </left>
      <right style="thin">
        <color indexed="8"/>
      </right>
      <top style="thin">
        <color indexed="8"/>
      </top>
      <bottom/>
      <diagonal/>
    </border>
    <border>
      <left style="thin">
        <color auto="1"/>
      </left>
      <right style="thin">
        <color auto="1"/>
      </right>
      <top style="thin">
        <color auto="1"/>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auto="1"/>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thin">
        <color indexed="8"/>
      </left>
      <right/>
      <top style="thin">
        <color indexed="8"/>
      </top>
      <bottom style="medium">
        <color indexed="64"/>
      </bottom>
      <diagonal/>
    </border>
    <border>
      <left style="thin">
        <color indexed="13"/>
      </left>
      <right/>
      <top/>
      <bottom style="thin">
        <color indexed="13"/>
      </bottom>
      <diagonal/>
    </border>
    <border>
      <left/>
      <right/>
      <top/>
      <bottom style="thin">
        <color indexed="13"/>
      </bottom>
      <diagonal/>
    </border>
    <border>
      <left/>
      <right style="thin">
        <color indexed="13"/>
      </right>
      <top/>
      <bottom style="thin">
        <color indexed="13"/>
      </bottom>
      <diagonal/>
    </border>
    <border>
      <left/>
      <right/>
      <top/>
      <bottom style="thin">
        <color indexed="8"/>
      </bottom>
      <diagonal/>
    </border>
    <border>
      <left style="thin">
        <color indexed="64"/>
      </left>
      <right/>
      <top/>
      <bottom style="thin">
        <color indexed="64"/>
      </bottom>
      <diagonal/>
    </border>
    <border>
      <left style="medium">
        <color indexed="8"/>
      </left>
      <right style="thin">
        <color indexed="8"/>
      </right>
      <top/>
      <bottom style="thin">
        <color indexed="8"/>
      </bottom>
      <diagonal/>
    </border>
    <border>
      <left style="thin">
        <color indexed="13"/>
      </left>
      <right style="medium">
        <color indexed="8"/>
      </right>
      <top/>
      <bottom style="thin">
        <color indexed="13"/>
      </bottom>
      <diagonal/>
    </border>
    <border>
      <left style="thin">
        <color indexed="8"/>
      </left>
      <right/>
      <top/>
      <bottom style="thin">
        <color indexed="8"/>
      </bottom>
      <diagonal/>
    </border>
    <border>
      <left/>
      <right style="thin">
        <color indexed="8"/>
      </right>
      <top/>
      <bottom style="thin">
        <color indexed="8"/>
      </bottom>
      <diagonal/>
    </border>
    <border>
      <left style="medium">
        <color indexed="8"/>
      </left>
      <right/>
      <top/>
      <bottom style="thin">
        <color indexed="8"/>
      </bottom>
      <diagonal/>
    </border>
    <border>
      <left/>
      <right style="medium">
        <color indexed="8"/>
      </right>
      <top/>
      <bottom style="thin">
        <color indexed="8"/>
      </bottom>
      <diagonal/>
    </border>
    <border>
      <left style="medium">
        <color indexed="8"/>
      </left>
      <right/>
      <top/>
      <bottom style="thin">
        <color indexed="13"/>
      </bottom>
      <diagonal/>
    </border>
    <border>
      <left style="thin">
        <color indexed="8"/>
      </left>
      <right style="thin">
        <color indexed="8"/>
      </right>
      <top/>
      <bottom style="thin">
        <color indexed="8"/>
      </bottom>
      <diagonal/>
    </border>
    <border>
      <left style="thin">
        <color indexed="8"/>
      </left>
      <right/>
      <top/>
      <bottom style="thin">
        <color indexed="13"/>
      </bottom>
      <diagonal/>
    </border>
    <border>
      <left style="thin">
        <color indexed="64"/>
      </left>
      <right style="thin">
        <color indexed="64"/>
      </right>
      <top/>
      <bottom style="thin">
        <color indexed="64"/>
      </bottom>
      <diagonal/>
    </border>
    <border>
      <left style="medium">
        <color indexed="64"/>
      </left>
      <right style="thin">
        <color indexed="64"/>
      </right>
      <top style="thin">
        <color auto="1"/>
      </top>
      <bottom style="thin">
        <color auto="1"/>
      </bottom>
      <diagonal/>
    </border>
    <border>
      <left style="thin">
        <color indexed="64"/>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thin">
        <color indexed="8"/>
      </left>
      <right style="thin">
        <color indexed="8"/>
      </right>
      <top style="thin">
        <color indexed="8"/>
      </top>
      <bottom/>
      <diagonal/>
    </border>
    <border>
      <left/>
      <right/>
      <top style="thin">
        <color rgb="FFB2B2B2"/>
      </top>
      <bottom/>
      <diagonal/>
    </border>
    <border>
      <left/>
      <right style="thin">
        <color rgb="FFB2B2B2"/>
      </right>
      <top style="thin">
        <color rgb="FFB2B2B2"/>
      </top>
      <bottom/>
      <diagonal/>
    </border>
    <border>
      <left/>
      <right style="thin">
        <color rgb="FFB2B2B2"/>
      </right>
      <top/>
      <bottom/>
      <diagonal/>
    </border>
    <border>
      <left/>
      <right/>
      <top/>
      <bottom style="thin">
        <color rgb="FFB2B2B2"/>
      </bottom>
      <diagonal/>
    </border>
    <border>
      <left/>
      <right style="thin">
        <color rgb="FFB2B2B2"/>
      </right>
      <top/>
      <bottom style="thin">
        <color rgb="FFB2B2B2"/>
      </bottom>
      <diagonal/>
    </border>
    <border>
      <left style="medium">
        <color indexed="8"/>
      </left>
      <right style="thin">
        <color indexed="8"/>
      </right>
      <top style="thin">
        <color indexed="8"/>
      </top>
      <bottom/>
      <diagonal/>
    </border>
    <border>
      <left style="medium">
        <color indexed="64"/>
      </left>
      <right style="thin">
        <color indexed="64"/>
      </right>
      <top/>
      <bottom style="thin">
        <color auto="1"/>
      </bottom>
      <diagonal/>
    </border>
    <border>
      <left style="thin">
        <color indexed="64"/>
      </left>
      <right style="medium">
        <color indexed="64"/>
      </right>
      <top style="thin">
        <color auto="1"/>
      </top>
      <bottom style="thin">
        <color auto="1"/>
      </bottom>
      <diagonal/>
    </border>
    <border>
      <left style="medium">
        <color indexed="64"/>
      </left>
      <right style="thin">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thin">
        <color indexed="64"/>
      </right>
      <top style="thin">
        <color auto="1"/>
      </top>
      <bottom style="medium">
        <color indexed="64"/>
      </bottom>
      <diagonal/>
    </border>
  </borders>
  <cellStyleXfs count="8">
    <xf numFmtId="0" fontId="0" fillId="0" borderId="0" applyNumberFormat="0" applyFill="0" applyBorder="0" applyProtection="0"/>
    <xf numFmtId="9" fontId="58" fillId="0" borderId="0" applyFont="0" applyFill="0" applyBorder="0" applyAlignment="0" applyProtection="0"/>
    <xf numFmtId="0" fontId="67" fillId="28" borderId="0" applyNumberFormat="0" applyBorder="0" applyAlignment="0" applyProtection="0"/>
    <xf numFmtId="0" fontId="68" fillId="29" borderId="0" applyNumberFormat="0" applyBorder="0" applyAlignment="0" applyProtection="0"/>
    <xf numFmtId="0" fontId="69" fillId="30" borderId="0" applyNumberFormat="0" applyBorder="0" applyAlignment="0" applyProtection="0"/>
    <xf numFmtId="0" fontId="70" fillId="31" borderId="108" applyNumberFormat="0" applyAlignment="0" applyProtection="0"/>
    <xf numFmtId="0" fontId="1" fillId="32" borderId="0" applyNumberFormat="0" applyBorder="0" applyAlignment="0" applyProtection="0"/>
    <xf numFmtId="0" fontId="58" fillId="33" borderId="133" applyNumberFormat="0" applyFont="0" applyAlignment="0" applyProtection="0"/>
  </cellStyleXfs>
  <cellXfs count="697">
    <xf numFmtId="0" fontId="0" fillId="0" borderId="0" xfId="0"/>
    <xf numFmtId="0" fontId="0" fillId="0" borderId="0" xfId="0" applyNumberFormat="1"/>
    <xf numFmtId="0" fontId="0" fillId="2" borderId="1" xfId="0" applyFill="1" applyBorder="1" applyAlignment="1">
      <alignment wrapText="1"/>
    </xf>
    <xf numFmtId="0" fontId="0" fillId="2" borderId="2" xfId="0" applyFill="1" applyBorder="1" applyAlignment="1">
      <alignment vertical="center" wrapText="1"/>
    </xf>
    <xf numFmtId="0" fontId="0" fillId="2" borderId="2" xfId="0" applyFill="1" applyBorder="1" applyAlignment="1">
      <alignment wrapText="1"/>
    </xf>
    <xf numFmtId="0" fontId="0" fillId="2" borderId="3" xfId="0" applyFill="1" applyBorder="1" applyAlignment="1">
      <alignment wrapText="1"/>
    </xf>
    <xf numFmtId="0" fontId="0" fillId="2" borderId="4" xfId="0" applyFill="1" applyBorder="1" applyAlignment="1">
      <alignment wrapText="1"/>
    </xf>
    <xf numFmtId="0" fontId="5" fillId="2" borderId="5" xfId="0" applyFont="1" applyFill="1" applyBorder="1" applyAlignment="1">
      <alignment horizontal="left" vertical="center" wrapText="1"/>
    </xf>
    <xf numFmtId="0" fontId="5" fillId="2" borderId="5" xfId="0" applyFont="1" applyFill="1" applyBorder="1" applyAlignment="1">
      <alignment vertical="center" wrapText="1"/>
    </xf>
    <xf numFmtId="0" fontId="0" fillId="2" borderId="5" xfId="0" applyFill="1" applyBorder="1" applyAlignment="1">
      <alignment wrapText="1"/>
    </xf>
    <xf numFmtId="0" fontId="0" fillId="2" borderId="6"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0" fillId="3" borderId="5" xfId="0" applyFill="1" applyBorder="1" applyAlignment="1">
      <alignment vertical="center" wrapText="1"/>
    </xf>
    <xf numFmtId="0" fontId="0" fillId="3" borderId="6" xfId="0" applyFill="1" applyBorder="1" applyAlignment="1">
      <alignment wrapText="1"/>
    </xf>
    <xf numFmtId="0" fontId="6" fillId="3" borderId="5" xfId="0" applyFont="1" applyFill="1" applyBorder="1" applyAlignment="1">
      <alignment vertical="top"/>
    </xf>
    <xf numFmtId="0" fontId="6" fillId="3" borderId="5" xfId="0" applyFont="1" applyFill="1" applyBorder="1" applyAlignment="1">
      <alignment horizontal="left" vertical="center"/>
    </xf>
    <xf numFmtId="0" fontId="0" fillId="3" borderId="7" xfId="0" applyFill="1" applyBorder="1" applyAlignment="1">
      <alignment wrapText="1"/>
    </xf>
    <xf numFmtId="49" fontId="9" fillId="4" borderId="8" xfId="0" applyNumberFormat="1" applyFont="1" applyFill="1" applyBorder="1" applyAlignment="1">
      <alignment horizontal="center" vertical="center" wrapText="1"/>
    </xf>
    <xf numFmtId="49" fontId="10" fillId="5" borderId="8" xfId="0" applyNumberFormat="1" applyFont="1" applyFill="1" applyBorder="1" applyAlignment="1">
      <alignment horizontal="center" vertical="center" wrapText="1"/>
    </xf>
    <xf numFmtId="0" fontId="0" fillId="3" borderId="9" xfId="0" applyFill="1" applyBorder="1" applyAlignment="1">
      <alignment wrapText="1"/>
    </xf>
    <xf numFmtId="49" fontId="11" fillId="6" borderId="8" xfId="0" applyNumberFormat="1" applyFont="1" applyFill="1" applyBorder="1" applyAlignment="1">
      <alignment horizontal="left" vertical="center" wrapText="1"/>
    </xf>
    <xf numFmtId="0" fontId="2" fillId="7" borderId="8" xfId="0" applyFont="1" applyFill="1" applyBorder="1" applyAlignment="1">
      <alignment horizontal="left" vertical="center" wrapText="1"/>
    </xf>
    <xf numFmtId="0" fontId="12" fillId="7" borderId="8" xfId="0" applyFont="1" applyFill="1" applyBorder="1" applyAlignment="1">
      <alignment horizontal="left" vertical="center" wrapText="1"/>
    </xf>
    <xf numFmtId="9" fontId="2" fillId="7" borderId="8" xfId="0" applyNumberFormat="1" applyFont="1" applyFill="1" applyBorder="1" applyAlignment="1">
      <alignment horizontal="left" vertical="center" wrapText="1"/>
    </xf>
    <xf numFmtId="49" fontId="11" fillId="8" borderId="8" xfId="0" applyNumberFormat="1" applyFont="1" applyFill="1" applyBorder="1" applyAlignment="1">
      <alignment vertical="center" wrapText="1"/>
    </xf>
    <xf numFmtId="0" fontId="2" fillId="7" borderId="8" xfId="0" applyFont="1" applyFill="1" applyBorder="1" applyAlignment="1">
      <alignment vertical="center" wrapText="1"/>
    </xf>
    <xf numFmtId="49" fontId="14" fillId="4" borderId="8" xfId="0" applyNumberFormat="1" applyFont="1" applyFill="1" applyBorder="1" applyAlignment="1">
      <alignment vertical="center"/>
    </xf>
    <xf numFmtId="0" fontId="4" fillId="4" borderId="8" xfId="0" applyFont="1" applyFill="1" applyBorder="1" applyAlignment="1">
      <alignment vertical="center" wrapText="1"/>
    </xf>
    <xf numFmtId="49" fontId="15" fillId="4" borderId="8" xfId="0" applyNumberFormat="1" applyFont="1" applyFill="1" applyBorder="1" applyAlignment="1">
      <alignment vertical="center"/>
    </xf>
    <xf numFmtId="0" fontId="0" fillId="3" borderId="9" xfId="0" applyFill="1" applyBorder="1" applyAlignment="1">
      <alignment horizontal="left" vertical="center" wrapText="1"/>
    </xf>
    <xf numFmtId="0" fontId="0" fillId="3" borderId="10" xfId="0" applyFill="1" applyBorder="1" applyAlignment="1">
      <alignment wrapText="1"/>
    </xf>
    <xf numFmtId="0" fontId="0" fillId="3" borderId="5" xfId="0" applyFill="1" applyBorder="1" applyAlignment="1">
      <alignment horizontal="left" vertical="center" wrapText="1"/>
    </xf>
    <xf numFmtId="0" fontId="0" fillId="0" borderId="4" xfId="0" applyBorder="1"/>
    <xf numFmtId="0" fontId="0" fillId="0" borderId="5" xfId="0" applyBorder="1"/>
    <xf numFmtId="0" fontId="0" fillId="0" borderId="6" xfId="0" applyBorder="1"/>
    <xf numFmtId="0" fontId="16" fillId="3" borderId="11" xfId="0" applyFont="1" applyFill="1" applyBorder="1" applyAlignment="1">
      <alignment horizontal="left" vertical="center" wrapText="1"/>
    </xf>
    <xf numFmtId="0" fontId="0" fillId="0" borderId="11" xfId="0" applyBorder="1"/>
    <xf numFmtId="0" fontId="0" fillId="0" borderId="12" xfId="0" applyBorder="1"/>
    <xf numFmtId="0" fontId="0" fillId="0" borderId="16" xfId="0" applyBorder="1"/>
    <xf numFmtId="0" fontId="0" fillId="3" borderId="16" xfId="0" applyFill="1" applyBorder="1" applyAlignment="1">
      <alignment horizontal="left" vertical="top" wrapText="1"/>
    </xf>
    <xf numFmtId="0" fontId="0" fillId="0" borderId="17" xfId="0" applyBorder="1"/>
    <xf numFmtId="0" fontId="0" fillId="3" borderId="20" xfId="0" applyFill="1" applyBorder="1" applyAlignment="1">
      <alignment horizontal="left" vertical="top" wrapText="1"/>
    </xf>
    <xf numFmtId="0" fontId="0" fillId="3" borderId="20" xfId="0" applyFill="1" applyBorder="1" applyAlignment="1">
      <alignment vertical="center" wrapText="1"/>
    </xf>
    <xf numFmtId="0" fontId="0" fillId="0" borderId="20" xfId="0" applyBorder="1"/>
    <xf numFmtId="0" fontId="0" fillId="3" borderId="11" xfId="0" applyFill="1" applyBorder="1" applyAlignment="1">
      <alignment vertical="top" wrapText="1"/>
    </xf>
    <xf numFmtId="0" fontId="0" fillId="3" borderId="19" xfId="0" applyFill="1" applyBorder="1" applyAlignment="1">
      <alignment vertical="top" wrapText="1"/>
    </xf>
    <xf numFmtId="0" fontId="0" fillId="3" borderId="20" xfId="0" applyFill="1" applyBorder="1" applyAlignment="1">
      <alignment vertical="top" wrapText="1"/>
    </xf>
    <xf numFmtId="0" fontId="0" fillId="3" borderId="20" xfId="0" applyFill="1" applyBorder="1" applyAlignment="1">
      <alignment vertical="center"/>
    </xf>
    <xf numFmtId="0" fontId="0" fillId="3" borderId="16" xfId="0" applyFill="1" applyBorder="1" applyAlignment="1">
      <alignment vertical="top" wrapText="1"/>
    </xf>
    <xf numFmtId="0" fontId="0" fillId="3" borderId="5" xfId="0" applyFill="1" applyBorder="1" applyAlignment="1">
      <alignment vertical="center"/>
    </xf>
    <xf numFmtId="0" fontId="0" fillId="3" borderId="5" xfId="0" applyFill="1" applyBorder="1" applyAlignment="1">
      <alignment vertical="top" wrapText="1"/>
    </xf>
    <xf numFmtId="0" fontId="0" fillId="3" borderId="17" xfId="0" applyFill="1" applyBorder="1" applyAlignment="1">
      <alignment vertical="top" wrapText="1"/>
    </xf>
    <xf numFmtId="0" fontId="0" fillId="3" borderId="5" xfId="0" applyFill="1" applyBorder="1" applyAlignment="1">
      <alignment vertical="top"/>
    </xf>
    <xf numFmtId="0" fontId="0" fillId="3" borderId="11" xfId="0" applyFill="1" applyBorder="1" applyAlignment="1">
      <alignment vertical="center"/>
    </xf>
    <xf numFmtId="0" fontId="0" fillId="0" borderId="21" xfId="0" applyBorder="1"/>
    <xf numFmtId="0" fontId="0" fillId="0" borderId="22" xfId="0" applyBorder="1"/>
    <xf numFmtId="0" fontId="0" fillId="3" borderId="23" xfId="0" applyFill="1" applyBorder="1" applyAlignment="1">
      <alignment vertical="top" wrapText="1"/>
    </xf>
    <xf numFmtId="0" fontId="0" fillId="0" borderId="24" xfId="0" applyBorder="1"/>
    <xf numFmtId="0" fontId="0" fillId="0" borderId="28" xfId="0" applyBorder="1"/>
    <xf numFmtId="0" fontId="0" fillId="0" borderId="29" xfId="0" applyBorder="1"/>
    <xf numFmtId="0" fontId="0" fillId="0" borderId="33" xfId="0" applyBorder="1"/>
    <xf numFmtId="0" fontId="0" fillId="0" borderId="23" xfId="0" applyBorder="1"/>
    <xf numFmtId="0" fontId="19" fillId="3" borderId="5" xfId="0" applyFont="1" applyFill="1" applyBorder="1" applyAlignment="1">
      <alignment horizontal="left" vertical="center" wrapText="1"/>
    </xf>
    <xf numFmtId="0" fontId="0" fillId="0" borderId="39" xfId="0" applyBorder="1"/>
    <xf numFmtId="0" fontId="0" fillId="3" borderId="39" xfId="0" applyFill="1" applyBorder="1" applyAlignment="1">
      <alignment vertical="top" wrapText="1"/>
    </xf>
    <xf numFmtId="0" fontId="0" fillId="0" borderId="40" xfId="0" applyBorder="1"/>
    <xf numFmtId="0" fontId="0" fillId="3" borderId="40" xfId="0" applyFill="1" applyBorder="1" applyAlignment="1">
      <alignment vertical="top" wrapText="1"/>
    </xf>
    <xf numFmtId="0" fontId="19" fillId="3" borderId="23" xfId="0" applyFont="1" applyFill="1" applyBorder="1" applyAlignment="1">
      <alignment vertical="center" wrapText="1"/>
    </xf>
    <xf numFmtId="0" fontId="19" fillId="3" borderId="5" xfId="0" applyFont="1" applyFill="1" applyBorder="1" applyAlignment="1">
      <alignment horizontal="left" vertical="center"/>
    </xf>
    <xf numFmtId="0" fontId="19" fillId="3" borderId="16" xfId="0" applyFont="1" applyFill="1" applyBorder="1" applyAlignment="1">
      <alignment vertical="center" wrapText="1"/>
    </xf>
    <xf numFmtId="0" fontId="19" fillId="3" borderId="20" xfId="0" applyFont="1" applyFill="1" applyBorder="1" applyAlignment="1">
      <alignment vertical="center" wrapText="1"/>
    </xf>
    <xf numFmtId="0" fontId="19" fillId="3" borderId="39" xfId="0" applyFont="1" applyFill="1" applyBorder="1" applyAlignment="1">
      <alignment horizontal="left" vertical="center"/>
    </xf>
    <xf numFmtId="0" fontId="19" fillId="3" borderId="39" xfId="0" applyFont="1" applyFill="1" applyBorder="1" applyAlignment="1">
      <alignment vertical="center" wrapText="1"/>
    </xf>
    <xf numFmtId="0" fontId="19" fillId="3" borderId="40" xfId="0" applyFont="1" applyFill="1" applyBorder="1" applyAlignment="1">
      <alignment vertical="center" wrapText="1"/>
    </xf>
    <xf numFmtId="0" fontId="19" fillId="3" borderId="18" xfId="0" applyFont="1" applyFill="1" applyBorder="1" applyAlignment="1">
      <alignment vertical="top" wrapText="1"/>
    </xf>
    <xf numFmtId="0" fontId="19" fillId="3" borderId="20" xfId="0" applyFont="1" applyFill="1" applyBorder="1" applyAlignment="1">
      <alignment vertical="top" wrapText="1"/>
    </xf>
    <xf numFmtId="0" fontId="19" fillId="3" borderId="11" xfId="0" applyFont="1" applyFill="1" applyBorder="1" applyAlignment="1">
      <alignment vertical="top" wrapText="1"/>
    </xf>
    <xf numFmtId="0" fontId="19" fillId="3" borderId="43" xfId="0" applyFont="1" applyFill="1" applyBorder="1" applyAlignment="1">
      <alignment vertical="top" wrapText="1"/>
    </xf>
    <xf numFmtId="0" fontId="0" fillId="0" borderId="43" xfId="0" applyBorder="1"/>
    <xf numFmtId="0" fontId="19" fillId="3" borderId="43" xfId="0" applyFont="1" applyFill="1" applyBorder="1" applyAlignment="1">
      <alignment vertical="top"/>
    </xf>
    <xf numFmtId="0" fontId="0" fillId="0" borderId="44" xfId="0" applyBorder="1"/>
    <xf numFmtId="0" fontId="0" fillId="0" borderId="19" xfId="0" applyBorder="1"/>
    <xf numFmtId="0" fontId="20" fillId="3" borderId="5" xfId="0" applyFont="1" applyFill="1" applyBorder="1" applyAlignment="1">
      <alignment vertical="center"/>
    </xf>
    <xf numFmtId="0" fontId="22" fillId="3" borderId="5" xfId="0" applyFont="1" applyFill="1" applyBorder="1" applyAlignment="1">
      <alignment vertical="center"/>
    </xf>
    <xf numFmtId="49" fontId="21" fillId="3" borderId="5" xfId="0" applyNumberFormat="1" applyFont="1" applyFill="1" applyBorder="1" applyAlignment="1">
      <alignment vertical="center"/>
    </xf>
    <xf numFmtId="0" fontId="22" fillId="3" borderId="17" xfId="0" applyFont="1" applyFill="1" applyBorder="1" applyAlignment="1">
      <alignment vertical="center"/>
    </xf>
    <xf numFmtId="0" fontId="0" fillId="3" borderId="18" xfId="0" applyFill="1" applyBorder="1" applyAlignment="1">
      <alignment vertical="top" wrapText="1"/>
    </xf>
    <xf numFmtId="0" fontId="20" fillId="3" borderId="17" xfId="0" applyFont="1" applyFill="1" applyBorder="1" applyAlignment="1">
      <alignment vertical="center"/>
    </xf>
    <xf numFmtId="0" fontId="23" fillId="3" borderId="5" xfId="0" applyFont="1" applyFill="1" applyBorder="1" applyAlignment="1">
      <alignment vertical="top" wrapText="1"/>
    </xf>
    <xf numFmtId="49" fontId="0" fillId="3" borderId="16" xfId="0" applyNumberFormat="1" applyFill="1" applyBorder="1" applyAlignment="1">
      <alignment vertical="top"/>
    </xf>
    <xf numFmtId="49" fontId="0" fillId="3" borderId="5" xfId="0" applyNumberFormat="1" applyFill="1" applyBorder="1" applyAlignment="1">
      <alignment vertical="center"/>
    </xf>
    <xf numFmtId="49" fontId="0" fillId="3" borderId="5" xfId="0" applyNumberFormat="1" applyFill="1" applyBorder="1" applyAlignment="1">
      <alignment vertical="top"/>
    </xf>
    <xf numFmtId="49" fontId="0" fillId="0" borderId="5" xfId="0" applyNumberFormat="1" applyBorder="1"/>
    <xf numFmtId="0" fontId="0" fillId="0" borderId="18" xfId="0" applyBorder="1"/>
    <xf numFmtId="49" fontId="0" fillId="0" borderId="16" xfId="0" applyNumberFormat="1" applyBorder="1"/>
    <xf numFmtId="0" fontId="0" fillId="3" borderId="14" xfId="0" applyFill="1" applyBorder="1" applyAlignment="1">
      <alignment vertical="top" wrapText="1"/>
    </xf>
    <xf numFmtId="0" fontId="0" fillId="0" borderId="14" xfId="0" applyBorder="1"/>
    <xf numFmtId="0" fontId="0" fillId="3" borderId="4" xfId="0" applyFill="1" applyBorder="1" applyAlignment="1">
      <alignment vertical="top"/>
    </xf>
    <xf numFmtId="0" fontId="0" fillId="3" borderId="9" xfId="0" applyFill="1" applyBorder="1" applyAlignment="1">
      <alignment vertical="top"/>
    </xf>
    <xf numFmtId="0" fontId="0" fillId="3" borderId="6" xfId="0" applyFill="1" applyBorder="1" applyAlignment="1">
      <alignment vertical="top"/>
    </xf>
    <xf numFmtId="0" fontId="0" fillId="3" borderId="48" xfId="0" applyFill="1" applyBorder="1" applyAlignment="1">
      <alignment vertical="top" wrapText="1"/>
    </xf>
    <xf numFmtId="0" fontId="0" fillId="3" borderId="48" xfId="0" applyFill="1" applyBorder="1" applyAlignment="1">
      <alignment vertical="top"/>
    </xf>
    <xf numFmtId="0" fontId="0" fillId="3" borderId="49" xfId="0" applyFill="1" applyBorder="1" applyAlignment="1">
      <alignment vertical="top"/>
    </xf>
    <xf numFmtId="0" fontId="0" fillId="3" borderId="50" xfId="0" applyFill="1" applyBorder="1" applyAlignment="1">
      <alignment vertical="top"/>
    </xf>
    <xf numFmtId="49" fontId="6" fillId="8" borderId="54" xfId="0" applyNumberFormat="1" applyFont="1" applyFill="1" applyBorder="1" applyAlignment="1">
      <alignment horizontal="left" vertical="center" wrapText="1"/>
    </xf>
    <xf numFmtId="49" fontId="32" fillId="13" borderId="57" xfId="0" applyNumberFormat="1" applyFont="1" applyFill="1" applyBorder="1" applyAlignment="1">
      <alignment vertical="center"/>
    </xf>
    <xf numFmtId="0" fontId="9" fillId="13" borderId="58" xfId="0" applyFont="1" applyFill="1" applyBorder="1" applyAlignment="1">
      <alignment horizontal="left" vertical="center"/>
    </xf>
    <xf numFmtId="0" fontId="30" fillId="13" borderId="59" xfId="0" applyFont="1" applyFill="1" applyBorder="1" applyAlignment="1">
      <alignment horizontal="left" vertical="center"/>
    </xf>
    <xf numFmtId="0" fontId="30" fillId="13" borderId="56" xfId="0" applyFont="1" applyFill="1" applyBorder="1" applyAlignment="1">
      <alignment horizontal="left" vertical="center"/>
    </xf>
    <xf numFmtId="0" fontId="30" fillId="13" borderId="57" xfId="0" applyFont="1" applyFill="1" applyBorder="1" applyAlignment="1">
      <alignment horizontal="left" vertical="center"/>
    </xf>
    <xf numFmtId="0" fontId="30" fillId="13" borderId="58" xfId="0" applyFont="1" applyFill="1" applyBorder="1" applyAlignment="1">
      <alignment horizontal="left" vertical="center"/>
    </xf>
    <xf numFmtId="0" fontId="0" fillId="11" borderId="62" xfId="0" applyFill="1" applyBorder="1" applyAlignment="1">
      <alignment horizontal="left" vertical="center" wrapText="1"/>
    </xf>
    <xf numFmtId="0" fontId="0" fillId="11" borderId="56" xfId="0" applyFill="1" applyBorder="1" applyAlignment="1">
      <alignment horizontal="left" vertical="center" wrapText="1"/>
    </xf>
    <xf numFmtId="49" fontId="0" fillId="11" borderId="8" xfId="0" applyNumberFormat="1" applyFill="1" applyBorder="1" applyAlignment="1">
      <alignment horizontal="center" vertical="center" wrapText="1"/>
    </xf>
    <xf numFmtId="0" fontId="0" fillId="11" borderId="8" xfId="0" applyFill="1" applyBorder="1" applyAlignment="1">
      <alignment horizontal="left" vertical="center" wrapText="1"/>
    </xf>
    <xf numFmtId="49" fontId="0" fillId="14" borderId="55" xfId="0" applyNumberFormat="1" applyFill="1" applyBorder="1" applyAlignment="1">
      <alignment horizontal="left" vertical="center" wrapText="1"/>
    </xf>
    <xf numFmtId="49" fontId="10" fillId="13" borderId="57" xfId="0" applyNumberFormat="1" applyFont="1" applyFill="1" applyBorder="1" applyAlignment="1">
      <alignment vertical="center"/>
    </xf>
    <xf numFmtId="0" fontId="9" fillId="13" borderId="57" xfId="0" applyFont="1" applyFill="1" applyBorder="1" applyAlignment="1">
      <alignment horizontal="left" vertical="center" wrapText="1"/>
    </xf>
    <xf numFmtId="0" fontId="9" fillId="13" borderId="58" xfId="0" applyFont="1" applyFill="1" applyBorder="1" applyAlignment="1">
      <alignment horizontal="left" vertical="center" wrapText="1"/>
    </xf>
    <xf numFmtId="0" fontId="21" fillId="13" borderId="59" xfId="0" applyFont="1" applyFill="1" applyBorder="1" applyAlignment="1">
      <alignment horizontal="left" vertical="center" wrapText="1"/>
    </xf>
    <xf numFmtId="0" fontId="21" fillId="13" borderId="56" xfId="0" applyFont="1" applyFill="1" applyBorder="1" applyAlignment="1">
      <alignment horizontal="left" vertical="center" wrapText="1"/>
    </xf>
    <xf numFmtId="49" fontId="10" fillId="15" borderId="57" xfId="0" applyNumberFormat="1" applyFont="1" applyFill="1" applyBorder="1" applyAlignment="1">
      <alignment vertical="center"/>
    </xf>
    <xf numFmtId="0" fontId="9" fillId="15" borderId="57" xfId="0" applyFont="1" applyFill="1" applyBorder="1" applyAlignment="1">
      <alignment horizontal="left" vertical="center" wrapText="1"/>
    </xf>
    <xf numFmtId="0" fontId="9" fillId="15" borderId="58" xfId="0" applyFont="1" applyFill="1" applyBorder="1" applyAlignment="1">
      <alignment horizontal="left" vertical="center" wrapText="1"/>
    </xf>
    <xf numFmtId="0" fontId="21" fillId="15" borderId="59" xfId="0" applyFont="1" applyFill="1" applyBorder="1" applyAlignment="1">
      <alignment horizontal="left" vertical="center" wrapText="1"/>
    </xf>
    <xf numFmtId="0" fontId="21" fillId="15" borderId="56" xfId="0" applyFont="1" applyFill="1" applyBorder="1" applyAlignment="1">
      <alignment horizontal="left" vertical="center" wrapText="1"/>
    </xf>
    <xf numFmtId="49" fontId="0" fillId="16" borderId="55" xfId="0" applyNumberFormat="1" applyFill="1" applyBorder="1" applyAlignment="1">
      <alignment horizontal="left" vertical="center" wrapText="1"/>
    </xf>
    <xf numFmtId="0" fontId="0" fillId="11" borderId="61" xfId="0" applyFill="1" applyBorder="1" applyAlignment="1">
      <alignment horizontal="left" vertical="center" wrapText="1"/>
    </xf>
    <xf numFmtId="49" fontId="10" fillId="17" borderId="57" xfId="0" applyNumberFormat="1" applyFont="1" applyFill="1" applyBorder="1" applyAlignment="1">
      <alignment vertical="center"/>
    </xf>
    <xf numFmtId="0" fontId="9" fillId="17" borderId="57" xfId="0" applyFont="1" applyFill="1" applyBorder="1" applyAlignment="1">
      <alignment horizontal="left" vertical="center" wrapText="1"/>
    </xf>
    <xf numFmtId="0" fontId="9" fillId="17" borderId="58" xfId="0" applyFont="1" applyFill="1" applyBorder="1" applyAlignment="1">
      <alignment horizontal="left" vertical="center" wrapText="1"/>
    </xf>
    <xf numFmtId="0" fontId="21" fillId="17" borderId="59" xfId="0" applyFont="1" applyFill="1" applyBorder="1" applyAlignment="1">
      <alignment horizontal="left" vertical="center" wrapText="1"/>
    </xf>
    <xf numFmtId="0" fontId="21" fillId="17" borderId="56" xfId="0" applyFont="1" applyFill="1" applyBorder="1" applyAlignment="1">
      <alignment horizontal="left" vertical="center" wrapText="1"/>
    </xf>
    <xf numFmtId="49" fontId="0" fillId="18" borderId="55" xfId="0" applyNumberFormat="1" applyFill="1" applyBorder="1" applyAlignment="1">
      <alignment horizontal="left" vertical="center" wrapText="1"/>
    </xf>
    <xf numFmtId="49" fontId="10" fillId="19" borderId="57" xfId="0" applyNumberFormat="1" applyFont="1" applyFill="1" applyBorder="1" applyAlignment="1">
      <alignment vertical="center"/>
    </xf>
    <xf numFmtId="0" fontId="9" fillId="19" borderId="57" xfId="0" applyFont="1" applyFill="1" applyBorder="1" applyAlignment="1">
      <alignment horizontal="left" vertical="center" wrapText="1"/>
    </xf>
    <xf numFmtId="0" fontId="9" fillId="19" borderId="58" xfId="0" applyFont="1" applyFill="1" applyBorder="1" applyAlignment="1">
      <alignment horizontal="left" vertical="center" wrapText="1"/>
    </xf>
    <xf numFmtId="0" fontId="21" fillId="19" borderId="59" xfId="0" applyFont="1" applyFill="1" applyBorder="1" applyAlignment="1">
      <alignment horizontal="left" vertical="center" wrapText="1"/>
    </xf>
    <xf numFmtId="0" fontId="21" fillId="19" borderId="56" xfId="0" applyFont="1" applyFill="1" applyBorder="1" applyAlignment="1">
      <alignment horizontal="left" vertical="center" wrapText="1"/>
    </xf>
    <xf numFmtId="49" fontId="0" fillId="20" borderId="55" xfId="0" applyNumberFormat="1" applyFill="1" applyBorder="1" applyAlignment="1">
      <alignment horizontal="left" vertical="center" wrapText="1"/>
    </xf>
    <xf numFmtId="49" fontId="0" fillId="20" borderId="65" xfId="0" applyNumberFormat="1" applyFill="1" applyBorder="1" applyAlignment="1">
      <alignment horizontal="left" vertical="center" wrapText="1"/>
    </xf>
    <xf numFmtId="0" fontId="0" fillId="3" borderId="10" xfId="0" applyFill="1" applyBorder="1" applyAlignment="1">
      <alignment vertical="top"/>
    </xf>
    <xf numFmtId="0" fontId="6" fillId="3" borderId="4" xfId="0" applyFont="1" applyFill="1" applyBorder="1" applyAlignment="1">
      <alignment vertical="top"/>
    </xf>
    <xf numFmtId="0" fontId="6" fillId="3" borderId="6" xfId="0" applyFont="1" applyFill="1" applyBorder="1" applyAlignment="1">
      <alignment vertical="top"/>
    </xf>
    <xf numFmtId="49" fontId="35" fillId="3" borderId="5" xfId="0" applyNumberFormat="1" applyFont="1" applyFill="1" applyBorder="1" applyAlignment="1">
      <alignment vertical="top"/>
    </xf>
    <xf numFmtId="0" fontId="6" fillId="3" borderId="7" xfId="0" applyFont="1" applyFill="1" applyBorder="1" applyAlignment="1">
      <alignment vertical="top"/>
    </xf>
    <xf numFmtId="0" fontId="0" fillId="3" borderId="58" xfId="0" applyFill="1" applyBorder="1" applyAlignment="1">
      <alignment vertical="center"/>
    </xf>
    <xf numFmtId="0" fontId="0" fillId="3" borderId="10" xfId="0" applyFill="1" applyBorder="1" applyAlignment="1">
      <alignment vertical="center"/>
    </xf>
    <xf numFmtId="0" fontId="0" fillId="3" borderId="9" xfId="0" applyFill="1" applyBorder="1" applyAlignment="1">
      <alignment vertical="center"/>
    </xf>
    <xf numFmtId="9" fontId="0" fillId="3" borderId="5" xfId="0" applyNumberFormat="1" applyFill="1" applyBorder="1" applyAlignment="1">
      <alignment vertical="top"/>
    </xf>
    <xf numFmtId="0" fontId="0" fillId="3" borderId="72" xfId="0" applyFill="1" applyBorder="1" applyAlignment="1">
      <alignment vertical="top"/>
    </xf>
    <xf numFmtId="0" fontId="38" fillId="3" borderId="75" xfId="0" applyFont="1" applyFill="1" applyBorder="1" applyAlignment="1">
      <alignment vertical="center" wrapText="1"/>
    </xf>
    <xf numFmtId="0" fontId="38" fillId="3" borderId="10" xfId="0" applyFont="1" applyFill="1" applyBorder="1" applyAlignment="1">
      <alignment vertical="center" wrapText="1"/>
    </xf>
    <xf numFmtId="0" fontId="38" fillId="3" borderId="10" xfId="0" applyFont="1" applyFill="1" applyBorder="1" applyAlignment="1">
      <alignment horizontal="center" vertical="center" wrapText="1"/>
    </xf>
    <xf numFmtId="0" fontId="0" fillId="3" borderId="58" xfId="0" applyFill="1" applyBorder="1" applyAlignment="1">
      <alignment vertical="top"/>
    </xf>
    <xf numFmtId="9" fontId="38" fillId="3" borderId="58" xfId="0" applyNumberFormat="1" applyFont="1" applyFill="1" applyBorder="1" applyAlignment="1">
      <alignment vertical="center"/>
    </xf>
    <xf numFmtId="9" fontId="38" fillId="3" borderId="10" xfId="0" applyNumberFormat="1" applyFont="1" applyFill="1" applyBorder="1" applyAlignment="1">
      <alignment vertical="center"/>
    </xf>
    <xf numFmtId="0" fontId="38" fillId="3" borderId="10" xfId="0" applyFont="1" applyFill="1" applyBorder="1" applyAlignment="1">
      <alignment vertical="center"/>
    </xf>
    <xf numFmtId="0" fontId="38" fillId="3" borderId="58" xfId="0" applyFont="1" applyFill="1" applyBorder="1" applyAlignment="1">
      <alignment vertical="center"/>
    </xf>
    <xf numFmtId="0" fontId="0" fillId="3" borderId="76" xfId="0" applyFill="1" applyBorder="1" applyAlignment="1">
      <alignment vertical="top"/>
    </xf>
    <xf numFmtId="0" fontId="38" fillId="3" borderId="5" xfId="0" applyFont="1" applyFill="1" applyBorder="1" applyAlignment="1">
      <alignment vertical="center" wrapText="1"/>
    </xf>
    <xf numFmtId="0" fontId="38" fillId="3" borderId="45" xfId="0" applyFont="1" applyFill="1" applyBorder="1" applyAlignment="1">
      <alignment horizontal="center" vertical="center" wrapText="1"/>
    </xf>
    <xf numFmtId="9" fontId="38" fillId="3" borderId="9" xfId="0" applyNumberFormat="1" applyFont="1" applyFill="1" applyBorder="1" applyAlignment="1">
      <alignment vertical="center"/>
    </xf>
    <xf numFmtId="0" fontId="38" fillId="3" borderId="5" xfId="0" applyFont="1" applyFill="1" applyBorder="1" applyAlignment="1">
      <alignment vertical="center"/>
    </xf>
    <xf numFmtId="0" fontId="38" fillId="3" borderId="45" xfId="0" applyFont="1" applyFill="1" applyBorder="1" applyAlignment="1">
      <alignment vertical="center"/>
    </xf>
    <xf numFmtId="0" fontId="0" fillId="3" borderId="45" xfId="0" applyFill="1" applyBorder="1" applyAlignment="1">
      <alignment vertical="top"/>
    </xf>
    <xf numFmtId="0" fontId="0" fillId="3" borderId="77" xfId="0" applyFill="1" applyBorder="1" applyAlignment="1">
      <alignment vertical="top"/>
    </xf>
    <xf numFmtId="0" fontId="38" fillId="3" borderId="72" xfId="0" applyFont="1" applyFill="1" applyBorder="1" applyAlignment="1">
      <alignment vertical="center" wrapText="1"/>
    </xf>
    <xf numFmtId="0" fontId="38" fillId="3" borderId="73" xfId="0" applyFont="1" applyFill="1" applyBorder="1" applyAlignment="1">
      <alignment vertical="center" wrapText="1"/>
    </xf>
    <xf numFmtId="0" fontId="38" fillId="3" borderId="48" xfId="0" applyFont="1" applyFill="1" applyBorder="1" applyAlignment="1">
      <alignment vertical="center" wrapText="1"/>
    </xf>
    <xf numFmtId="0" fontId="38" fillId="3" borderId="48" xfId="0" applyFont="1" applyFill="1" applyBorder="1" applyAlignment="1">
      <alignment horizontal="center" vertical="center" wrapText="1"/>
    </xf>
    <xf numFmtId="9" fontId="38" fillId="3" borderId="78" xfId="0" applyNumberFormat="1" applyFont="1" applyFill="1" applyBorder="1" applyAlignment="1">
      <alignment vertical="center"/>
    </xf>
    <xf numFmtId="9" fontId="38" fillId="3" borderId="48" xfId="0" applyNumberFormat="1" applyFont="1" applyFill="1" applyBorder="1" applyAlignment="1">
      <alignment vertical="center"/>
    </xf>
    <xf numFmtId="0" fontId="0" fillId="3" borderId="74" xfId="0" applyFill="1" applyBorder="1" applyAlignment="1">
      <alignment vertical="top"/>
    </xf>
    <xf numFmtId="0" fontId="6" fillId="3" borderId="69" xfId="0" applyFont="1" applyFill="1" applyBorder="1" applyAlignment="1">
      <alignment horizontal="center" vertical="center"/>
    </xf>
    <xf numFmtId="0" fontId="6" fillId="3" borderId="70" xfId="0" applyFont="1" applyFill="1" applyBorder="1" applyAlignment="1">
      <alignment horizontal="center" vertical="center"/>
    </xf>
    <xf numFmtId="0" fontId="6" fillId="3" borderId="71" xfId="0" applyFont="1" applyFill="1" applyBorder="1" applyAlignment="1">
      <alignment horizontal="center" vertical="center"/>
    </xf>
    <xf numFmtId="0" fontId="6" fillId="3" borderId="75"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76" xfId="0" applyFont="1" applyFill="1" applyBorder="1" applyAlignment="1">
      <alignment horizontal="center" vertical="center"/>
    </xf>
    <xf numFmtId="0" fontId="6" fillId="3" borderId="72" xfId="0" applyFont="1" applyFill="1" applyBorder="1" applyAlignment="1">
      <alignment vertical="center"/>
    </xf>
    <xf numFmtId="0" fontId="6" fillId="3" borderId="5" xfId="0" applyFont="1" applyFill="1" applyBorder="1" applyAlignment="1">
      <alignment vertical="center"/>
    </xf>
    <xf numFmtId="0" fontId="6" fillId="3" borderId="5" xfId="0" applyFont="1" applyFill="1" applyBorder="1" applyAlignment="1">
      <alignment vertical="center" wrapText="1"/>
    </xf>
    <xf numFmtId="0" fontId="6" fillId="3" borderId="77" xfId="0" applyFont="1" applyFill="1" applyBorder="1" applyAlignment="1">
      <alignment vertical="center" wrapText="1"/>
    </xf>
    <xf numFmtId="0" fontId="6" fillId="3" borderId="5" xfId="0" applyFont="1" applyFill="1" applyBorder="1" applyAlignment="1">
      <alignment horizontal="center" vertical="center"/>
    </xf>
    <xf numFmtId="0" fontId="6" fillId="3" borderId="77" xfId="0" applyFont="1" applyFill="1" applyBorder="1" applyAlignment="1">
      <alignment horizontal="center" vertical="center"/>
    </xf>
    <xf numFmtId="9" fontId="0" fillId="3" borderId="9" xfId="0" applyNumberFormat="1" applyFill="1" applyBorder="1" applyAlignment="1">
      <alignment vertical="center"/>
    </xf>
    <xf numFmtId="9" fontId="0" fillId="3" borderId="77" xfId="0" applyNumberFormat="1" applyFill="1" applyBorder="1" applyAlignment="1">
      <alignment vertical="center"/>
    </xf>
    <xf numFmtId="0" fontId="0" fillId="3" borderId="72" xfId="0" applyFill="1" applyBorder="1" applyAlignment="1">
      <alignment vertical="center"/>
    </xf>
    <xf numFmtId="0" fontId="0" fillId="3" borderId="73" xfId="0" applyFill="1" applyBorder="1" applyAlignment="1">
      <alignment vertical="top"/>
    </xf>
    <xf numFmtId="0" fontId="0" fillId="3" borderId="78" xfId="0" applyFill="1" applyBorder="1" applyAlignment="1">
      <alignment vertical="top"/>
    </xf>
    <xf numFmtId="0" fontId="0" fillId="3" borderId="70" xfId="0" applyFill="1" applyBorder="1" applyAlignment="1">
      <alignment vertical="top"/>
    </xf>
    <xf numFmtId="0" fontId="0" fillId="3" borderId="4" xfId="0" applyFill="1" applyBorder="1" applyAlignment="1">
      <alignment vertical="center" wrapText="1"/>
    </xf>
    <xf numFmtId="0" fontId="0" fillId="3" borderId="9" xfId="0" applyFill="1" applyBorder="1" applyAlignment="1">
      <alignment vertical="center" wrapText="1"/>
    </xf>
    <xf numFmtId="0" fontId="23" fillId="3" borderId="5" xfId="0" applyFont="1" applyFill="1" applyBorder="1" applyAlignment="1">
      <alignment horizontal="center" vertical="center" wrapText="1"/>
    </xf>
    <xf numFmtId="0" fontId="23" fillId="3" borderId="6" xfId="0" applyFont="1" applyFill="1" applyBorder="1" applyAlignment="1">
      <alignment horizontal="left" vertical="center" wrapText="1"/>
    </xf>
    <xf numFmtId="0" fontId="0" fillId="3" borderId="7" xfId="0" applyFill="1" applyBorder="1" applyAlignment="1">
      <alignment vertical="center" wrapText="1"/>
    </xf>
    <xf numFmtId="0" fontId="0" fillId="3" borderId="6" xfId="0" applyFill="1" applyBorder="1" applyAlignment="1">
      <alignment vertical="center" wrapText="1"/>
    </xf>
    <xf numFmtId="49" fontId="38" fillId="24" borderId="8" xfId="0" applyNumberFormat="1" applyFont="1" applyFill="1" applyBorder="1" applyAlignment="1">
      <alignment horizontal="center" vertical="center"/>
    </xf>
    <xf numFmtId="0" fontId="0" fillId="3" borderId="58" xfId="0" applyFill="1" applyBorder="1" applyAlignment="1">
      <alignment vertical="center" wrapText="1"/>
    </xf>
    <xf numFmtId="0" fontId="0" fillId="11" borderId="8" xfId="0" applyFill="1" applyBorder="1" applyAlignment="1">
      <alignment horizontal="center" vertical="center" wrapText="1"/>
    </xf>
    <xf numFmtId="164" fontId="0" fillId="11" borderId="8" xfId="0" applyNumberFormat="1" applyFill="1" applyBorder="1" applyAlignment="1">
      <alignment horizontal="left" vertical="center" wrapText="1"/>
    </xf>
    <xf numFmtId="164" fontId="0" fillId="11" borderId="8" xfId="0" applyNumberFormat="1" applyFill="1" applyBorder="1" applyAlignment="1">
      <alignment horizontal="center" vertical="center" wrapText="1"/>
    </xf>
    <xf numFmtId="164" fontId="0" fillId="3" borderId="5" xfId="0" applyNumberFormat="1" applyFill="1" applyBorder="1" applyAlignment="1">
      <alignment horizontal="center" vertical="center" wrapText="1"/>
    </xf>
    <xf numFmtId="164" fontId="0" fillId="3" borderId="6" xfId="0" applyNumberFormat="1" applyFill="1" applyBorder="1" applyAlignment="1">
      <alignment horizontal="left" vertical="center" wrapText="1"/>
    </xf>
    <xf numFmtId="0" fontId="0" fillId="25" borderId="0" xfId="0" applyFill="1" applyAlignment="1">
      <alignment wrapText="1"/>
    </xf>
    <xf numFmtId="0" fontId="40" fillId="25" borderId="0" xfId="0" applyFont="1" applyFill="1" applyAlignment="1">
      <alignment vertical="top"/>
    </xf>
    <xf numFmtId="0" fontId="40" fillId="25" borderId="0" xfId="0" applyFont="1" applyFill="1" applyAlignment="1">
      <alignment vertical="center"/>
    </xf>
    <xf numFmtId="0" fontId="0" fillId="25" borderId="0" xfId="0" applyFill="1" applyAlignment="1">
      <alignment vertical="center" wrapText="1"/>
    </xf>
    <xf numFmtId="0" fontId="39" fillId="25" borderId="0" xfId="0" applyFont="1" applyFill="1" applyAlignment="1">
      <alignment vertical="center"/>
    </xf>
    <xf numFmtId="0" fontId="0" fillId="25" borderId="0" xfId="0" applyFill="1" applyAlignment="1">
      <alignment horizontal="center" vertical="center" wrapText="1"/>
    </xf>
    <xf numFmtId="0" fontId="0" fillId="25" borderId="0" xfId="0" applyFill="1" applyAlignment="1">
      <alignment horizontal="left" vertical="center" wrapText="1"/>
    </xf>
    <xf numFmtId="0" fontId="42" fillId="25" borderId="0" xfId="0" applyFont="1" applyFill="1" applyAlignment="1">
      <alignment vertical="center" wrapText="1"/>
    </xf>
    <xf numFmtId="0" fontId="39" fillId="25" borderId="0" xfId="0" applyFont="1" applyFill="1" applyAlignment="1">
      <alignment horizontal="right" vertical="center"/>
    </xf>
    <xf numFmtId="0" fontId="42" fillId="25" borderId="0" xfId="0" applyFont="1" applyFill="1" applyAlignment="1">
      <alignment horizontal="left" vertical="center" wrapText="1"/>
    </xf>
    <xf numFmtId="0" fontId="44" fillId="25" borderId="0" xfId="0" applyFont="1" applyFill="1" applyAlignment="1">
      <alignment vertical="center" wrapText="1"/>
    </xf>
    <xf numFmtId="0" fontId="39" fillId="25" borderId="0" xfId="0" applyFont="1" applyFill="1"/>
    <xf numFmtId="0" fontId="51" fillId="25" borderId="0" xfId="0" applyFont="1" applyFill="1" applyAlignment="1">
      <alignment horizontal="left" vertical="center" wrapText="1"/>
    </xf>
    <xf numFmtId="0" fontId="42" fillId="25" borderId="0" xfId="0" applyFont="1" applyFill="1" applyAlignment="1">
      <alignment horizontal="center" vertical="center" wrapText="1"/>
    </xf>
    <xf numFmtId="49" fontId="53" fillId="11" borderId="55" xfId="0" applyNumberFormat="1" applyFont="1" applyFill="1" applyBorder="1" applyAlignment="1">
      <alignment horizontal="center" vertical="center" wrapText="1"/>
    </xf>
    <xf numFmtId="49" fontId="54" fillId="11" borderId="61" xfId="0" applyNumberFormat="1" applyFont="1" applyFill="1" applyBorder="1" applyAlignment="1">
      <alignment horizontal="center" vertical="center" wrapText="1"/>
    </xf>
    <xf numFmtId="0" fontId="55" fillId="15" borderId="57" xfId="0" applyFont="1" applyFill="1" applyBorder="1" applyAlignment="1">
      <alignment horizontal="left" vertical="center" wrapText="1"/>
    </xf>
    <xf numFmtId="0" fontId="55" fillId="15" borderId="58" xfId="0" applyFont="1" applyFill="1" applyBorder="1" applyAlignment="1">
      <alignment horizontal="left" vertical="center" wrapText="1"/>
    </xf>
    <xf numFmtId="49" fontId="54" fillId="11" borderId="94" xfId="0" applyNumberFormat="1" applyFont="1" applyFill="1" applyBorder="1" applyAlignment="1">
      <alignment horizontal="center" vertical="center" wrapText="1"/>
    </xf>
    <xf numFmtId="49" fontId="57" fillId="3" borderId="5" xfId="0" applyNumberFormat="1" applyFont="1" applyFill="1" applyBorder="1" applyAlignment="1">
      <alignment vertical="top"/>
    </xf>
    <xf numFmtId="0" fontId="40" fillId="25" borderId="0" xfId="0" applyFont="1" applyFill="1" applyAlignment="1">
      <alignment vertical="center" wrapText="1"/>
    </xf>
    <xf numFmtId="49" fontId="0" fillId="3" borderId="68" xfId="0" applyNumberFormat="1" applyFill="1" applyBorder="1" applyAlignment="1">
      <alignment horizontal="left" vertical="center" wrapText="1"/>
    </xf>
    <xf numFmtId="0" fontId="0" fillId="27" borderId="72" xfId="0" applyFill="1" applyBorder="1" applyAlignment="1">
      <alignment vertical="top"/>
    </xf>
    <xf numFmtId="49" fontId="21" fillId="27" borderId="5" xfId="0" applyNumberFormat="1" applyFont="1" applyFill="1" applyBorder="1" applyAlignment="1">
      <alignment vertical="center"/>
    </xf>
    <xf numFmtId="0" fontId="0" fillId="27" borderId="5" xfId="0" applyFill="1" applyBorder="1" applyAlignment="1">
      <alignment vertical="center"/>
    </xf>
    <xf numFmtId="0" fontId="0" fillId="27" borderId="45" xfId="0" applyFill="1" applyBorder="1" applyAlignment="1">
      <alignment vertical="center"/>
    </xf>
    <xf numFmtId="9" fontId="6" fillId="27" borderId="9" xfId="0" applyNumberFormat="1" applyFont="1" applyFill="1" applyBorder="1" applyAlignment="1">
      <alignment vertical="center"/>
    </xf>
    <xf numFmtId="9" fontId="6" fillId="27" borderId="5" xfId="0" applyNumberFormat="1" applyFont="1" applyFill="1" applyBorder="1" applyAlignment="1">
      <alignment vertical="center"/>
    </xf>
    <xf numFmtId="9" fontId="6" fillId="27" borderId="45" xfId="0" applyNumberFormat="1" applyFont="1" applyFill="1" applyBorder="1" applyAlignment="1">
      <alignment vertical="center"/>
    </xf>
    <xf numFmtId="9" fontId="6" fillId="27" borderId="77" xfId="0" applyNumberFormat="1" applyFont="1" applyFill="1" applyBorder="1" applyAlignment="1">
      <alignment vertical="center"/>
    </xf>
    <xf numFmtId="9" fontId="6" fillId="27" borderId="82" xfId="0" applyNumberFormat="1" applyFont="1" applyFill="1" applyBorder="1" applyAlignment="1">
      <alignment vertical="center"/>
    </xf>
    <xf numFmtId="0" fontId="6" fillId="27" borderId="5" xfId="0" applyFont="1" applyFill="1" applyBorder="1" applyAlignment="1">
      <alignment vertical="center"/>
    </xf>
    <xf numFmtId="0" fontId="0" fillId="27" borderId="5" xfId="0" applyFill="1" applyBorder="1" applyAlignment="1">
      <alignment vertical="top"/>
    </xf>
    <xf numFmtId="0" fontId="0" fillId="27" borderId="58" xfId="0" applyFill="1" applyBorder="1" applyAlignment="1">
      <alignment vertical="top"/>
    </xf>
    <xf numFmtId="9" fontId="6" fillId="27" borderId="58" xfId="0" applyNumberFormat="1" applyFont="1" applyFill="1" applyBorder="1" applyAlignment="1">
      <alignment horizontal="center" vertical="center"/>
    </xf>
    <xf numFmtId="9" fontId="6" fillId="27" borderId="5" xfId="0" applyNumberFormat="1" applyFont="1" applyFill="1" applyBorder="1" applyAlignment="1">
      <alignment horizontal="center" vertical="center"/>
    </xf>
    <xf numFmtId="9" fontId="6" fillId="27" borderId="77" xfId="0" applyNumberFormat="1" applyFont="1" applyFill="1" applyBorder="1" applyAlignment="1">
      <alignment horizontal="center" vertical="center"/>
    </xf>
    <xf numFmtId="49" fontId="0" fillId="27" borderId="5" xfId="0" applyNumberFormat="1" applyFill="1" applyBorder="1" applyAlignment="1">
      <alignment vertical="center"/>
    </xf>
    <xf numFmtId="0" fontId="0" fillId="27" borderId="45" xfId="0" applyFill="1" applyBorder="1" applyAlignment="1">
      <alignment vertical="top"/>
    </xf>
    <xf numFmtId="9" fontId="0" fillId="27" borderId="9" xfId="0" applyNumberFormat="1" applyFill="1" applyBorder="1" applyAlignment="1">
      <alignment vertical="center"/>
    </xf>
    <xf numFmtId="9" fontId="0" fillId="27" borderId="77" xfId="0" applyNumberFormat="1" applyFill="1" applyBorder="1" applyAlignment="1">
      <alignment vertical="center"/>
    </xf>
    <xf numFmtId="9" fontId="0" fillId="27" borderId="82" xfId="0" applyNumberFormat="1" applyFill="1" applyBorder="1" applyAlignment="1">
      <alignment vertical="center"/>
    </xf>
    <xf numFmtId="0" fontId="0" fillId="27" borderId="73" xfId="0" applyFill="1" applyBorder="1" applyAlignment="1">
      <alignment vertical="center"/>
    </xf>
    <xf numFmtId="0" fontId="0" fillId="27" borderId="48" xfId="0" applyFill="1" applyBorder="1" applyAlignment="1">
      <alignment vertical="center"/>
    </xf>
    <xf numFmtId="9" fontId="0" fillId="27" borderId="78" xfId="0" applyNumberFormat="1" applyFill="1" applyBorder="1" applyAlignment="1">
      <alignment vertical="center"/>
    </xf>
    <xf numFmtId="0" fontId="0" fillId="27" borderId="78" xfId="0" applyFill="1" applyBorder="1" applyAlignment="1">
      <alignment vertical="center"/>
    </xf>
    <xf numFmtId="9" fontId="0" fillId="27" borderId="48" xfId="0" applyNumberFormat="1" applyFill="1" applyBorder="1" applyAlignment="1">
      <alignment vertical="center"/>
    </xf>
    <xf numFmtId="9" fontId="0" fillId="27" borderId="74" xfId="0" applyNumberFormat="1" applyFill="1" applyBorder="1" applyAlignment="1">
      <alignment vertical="center"/>
    </xf>
    <xf numFmtId="0" fontId="6" fillId="27" borderId="75" xfId="0" applyFont="1" applyFill="1" applyBorder="1" applyAlignment="1">
      <alignment vertical="center"/>
    </xf>
    <xf numFmtId="0" fontId="6" fillId="27" borderId="10" xfId="0" applyFont="1" applyFill="1" applyBorder="1" applyAlignment="1">
      <alignment vertical="center"/>
    </xf>
    <xf numFmtId="9" fontId="6" fillId="27" borderId="10" xfId="0" applyNumberFormat="1" applyFont="1" applyFill="1" applyBorder="1" applyAlignment="1">
      <alignment vertical="center"/>
    </xf>
    <xf numFmtId="9" fontId="6" fillId="27" borderId="76" xfId="0" applyNumberFormat="1" applyFont="1" applyFill="1" applyBorder="1" applyAlignment="1">
      <alignment vertical="center"/>
    </xf>
    <xf numFmtId="0" fontId="6" fillId="27" borderId="72" xfId="0" applyFont="1" applyFill="1" applyBorder="1" applyAlignment="1">
      <alignment vertical="center"/>
    </xf>
    <xf numFmtId="0" fontId="6" fillId="27" borderId="5" xfId="0" applyFont="1" applyFill="1" applyBorder="1" applyAlignment="1">
      <alignment vertical="center" wrapText="1"/>
    </xf>
    <xf numFmtId="0" fontId="6" fillId="27" borderId="77" xfId="0" applyFont="1" applyFill="1" applyBorder="1" applyAlignment="1">
      <alignment vertical="center" wrapText="1"/>
    </xf>
    <xf numFmtId="0" fontId="0" fillId="27" borderId="72" xfId="0" applyFill="1" applyBorder="1" applyAlignment="1">
      <alignment vertical="center"/>
    </xf>
    <xf numFmtId="0" fontId="6" fillId="27" borderId="5" xfId="0" applyFont="1" applyFill="1" applyBorder="1" applyAlignment="1">
      <alignment horizontal="center" vertical="center"/>
    </xf>
    <xf numFmtId="0" fontId="6" fillId="27" borderId="77" xfId="0" applyFont="1" applyFill="1" applyBorder="1" applyAlignment="1">
      <alignment horizontal="center" vertical="center"/>
    </xf>
    <xf numFmtId="0" fontId="54" fillId="25" borderId="0" xfId="0" applyFont="1" applyFill="1" applyAlignment="1">
      <alignment wrapText="1"/>
    </xf>
    <xf numFmtId="0" fontId="60" fillId="25" borderId="0" xfId="0" applyFont="1" applyFill="1" applyAlignment="1">
      <alignment vertical="center" wrapText="1"/>
    </xf>
    <xf numFmtId="0" fontId="54" fillId="3" borderId="5" xfId="0" applyFont="1" applyFill="1" applyBorder="1" applyAlignment="1">
      <alignment vertical="top"/>
    </xf>
    <xf numFmtId="0" fontId="54" fillId="3" borderId="48" xfId="0" applyFont="1" applyFill="1" applyBorder="1" applyAlignment="1">
      <alignment vertical="top"/>
    </xf>
    <xf numFmtId="0" fontId="55" fillId="13" borderId="8" xfId="0" applyFont="1" applyFill="1" applyBorder="1" applyAlignment="1">
      <alignment horizontal="left" vertical="center"/>
    </xf>
    <xf numFmtId="0" fontId="61" fillId="0" borderId="95" xfId="0" applyFont="1" applyBorder="1" applyAlignment="1">
      <alignment horizontal="left" vertical="center" wrapText="1" indent="1"/>
    </xf>
    <xf numFmtId="49" fontId="62" fillId="3" borderId="8" xfId="0" applyNumberFormat="1" applyFont="1" applyFill="1" applyBorder="1" applyAlignment="1">
      <alignment horizontal="left" vertical="center" wrapText="1"/>
    </xf>
    <xf numFmtId="49" fontId="62" fillId="3" borderId="63" xfId="0" applyNumberFormat="1" applyFont="1" applyFill="1" applyBorder="1" applyAlignment="1">
      <alignment horizontal="left" vertical="center" wrapText="1"/>
    </xf>
    <xf numFmtId="0" fontId="63" fillId="13" borderId="8" xfId="0" applyFont="1" applyFill="1" applyBorder="1" applyAlignment="1">
      <alignment horizontal="left" vertical="center" wrapText="1"/>
    </xf>
    <xf numFmtId="0" fontId="63" fillId="15" borderId="8" xfId="0" applyFont="1" applyFill="1" applyBorder="1" applyAlignment="1">
      <alignment horizontal="left" vertical="center" wrapText="1"/>
    </xf>
    <xf numFmtId="0" fontId="63" fillId="17" borderId="8" xfId="0" applyFont="1" applyFill="1" applyBorder="1" applyAlignment="1">
      <alignment horizontal="left" vertical="center" wrapText="1"/>
    </xf>
    <xf numFmtId="0" fontId="63" fillId="19" borderId="8" xfId="0" applyFont="1" applyFill="1" applyBorder="1" applyAlignment="1">
      <alignment horizontal="left" vertical="center" wrapText="1"/>
    </xf>
    <xf numFmtId="0" fontId="54" fillId="0" borderId="0" xfId="0" applyNumberFormat="1" applyFont="1"/>
    <xf numFmtId="49" fontId="64" fillId="6" borderId="8" xfId="0" applyNumberFormat="1" applyFont="1" applyFill="1" applyBorder="1" applyAlignment="1">
      <alignment horizontal="left" vertical="center" wrapText="1"/>
    </xf>
    <xf numFmtId="49" fontId="6" fillId="8" borderId="96" xfId="0" applyNumberFormat="1" applyFont="1" applyFill="1" applyBorder="1" applyAlignment="1">
      <alignment horizontal="left" vertical="center" wrapText="1"/>
    </xf>
    <xf numFmtId="0" fontId="6" fillId="13" borderId="58" xfId="0" applyFont="1" applyFill="1" applyBorder="1" applyAlignment="1">
      <alignment horizontal="left" vertical="center"/>
    </xf>
    <xf numFmtId="0" fontId="33" fillId="13" borderId="58" xfId="0" applyFont="1" applyFill="1" applyBorder="1" applyAlignment="1">
      <alignment horizontal="left" vertical="center" wrapText="1"/>
    </xf>
    <xf numFmtId="49" fontId="34" fillId="3" borderId="68" xfId="0" applyNumberFormat="1" applyFont="1" applyFill="1" applyBorder="1" applyAlignment="1">
      <alignment horizontal="left" vertical="center" wrapText="1"/>
    </xf>
    <xf numFmtId="0" fontId="21" fillId="17" borderId="58" xfId="0" applyFont="1" applyFill="1" applyBorder="1" applyAlignment="1">
      <alignment horizontal="left" vertical="center" wrapText="1"/>
    </xf>
    <xf numFmtId="49" fontId="59" fillId="3" borderId="68" xfId="0" applyNumberFormat="1" applyFont="1" applyFill="1" applyBorder="1" applyAlignment="1">
      <alignment horizontal="left" vertical="center" wrapText="1"/>
    </xf>
    <xf numFmtId="49" fontId="6" fillId="10" borderId="97" xfId="0" applyNumberFormat="1" applyFont="1" applyFill="1" applyBorder="1" applyAlignment="1">
      <alignment horizontal="center" vertical="center" wrapText="1"/>
    </xf>
    <xf numFmtId="49" fontId="6" fillId="10" borderId="98" xfId="0" applyNumberFormat="1" applyFont="1" applyFill="1" applyBorder="1" applyAlignment="1">
      <alignment horizontal="center" vertical="center" wrapText="1"/>
    </xf>
    <xf numFmtId="49" fontId="6" fillId="8" borderId="98" xfId="0" applyNumberFormat="1" applyFont="1" applyFill="1" applyBorder="1" applyAlignment="1">
      <alignment horizontal="center" vertical="center" wrapText="1"/>
    </xf>
    <xf numFmtId="0" fontId="9" fillId="13" borderId="99" xfId="0" applyFont="1" applyFill="1" applyBorder="1" applyAlignment="1">
      <alignment horizontal="left" vertical="center"/>
    </xf>
    <xf numFmtId="49" fontId="53" fillId="11" borderId="100" xfId="0" applyNumberFormat="1" applyFont="1" applyFill="1" applyBorder="1" applyAlignment="1">
      <alignment horizontal="center" vertical="center" wrapText="1"/>
    </xf>
    <xf numFmtId="0" fontId="9" fillId="13" borderId="99" xfId="0" applyFont="1" applyFill="1" applyBorder="1" applyAlignment="1">
      <alignment horizontal="left" vertical="center" wrapText="1"/>
    </xf>
    <xf numFmtId="0" fontId="9" fillId="15" borderId="99" xfId="0" applyFont="1" applyFill="1" applyBorder="1" applyAlignment="1">
      <alignment horizontal="left" vertical="center" wrapText="1"/>
    </xf>
    <xf numFmtId="0" fontId="9" fillId="17" borderId="99" xfId="0" applyFont="1" applyFill="1" applyBorder="1" applyAlignment="1">
      <alignment horizontal="left" vertical="center" wrapText="1"/>
    </xf>
    <xf numFmtId="0" fontId="9" fillId="19" borderId="99" xfId="0" applyFont="1" applyFill="1" applyBorder="1" applyAlignment="1">
      <alignment horizontal="left" vertical="center" wrapText="1"/>
    </xf>
    <xf numFmtId="49" fontId="62" fillId="3" borderId="101" xfId="0" applyNumberFormat="1" applyFont="1" applyFill="1" applyBorder="1" applyAlignment="1">
      <alignment horizontal="left" vertical="center" wrapText="1"/>
    </xf>
    <xf numFmtId="0" fontId="0" fillId="11" borderId="102" xfId="0" applyFill="1" applyBorder="1" applyAlignment="1">
      <alignment horizontal="left" vertical="center" wrapText="1"/>
    </xf>
    <xf numFmtId="49" fontId="54" fillId="11" borderId="103" xfId="0" applyNumberFormat="1" applyFont="1" applyFill="1" applyBorder="1" applyAlignment="1">
      <alignment horizontal="center" vertical="center" wrapText="1"/>
    </xf>
    <xf numFmtId="49" fontId="54" fillId="11" borderId="104" xfId="0" applyNumberFormat="1" applyFont="1" applyFill="1" applyBorder="1" applyAlignment="1">
      <alignment horizontal="center" vertical="center" wrapText="1"/>
    </xf>
    <xf numFmtId="0" fontId="0" fillId="11" borderId="105" xfId="0" applyFill="1" applyBorder="1" applyAlignment="1">
      <alignment horizontal="left" vertical="center" wrapText="1"/>
    </xf>
    <xf numFmtId="0" fontId="0" fillId="11" borderId="106" xfId="0" applyFill="1" applyBorder="1" applyAlignment="1">
      <alignment horizontal="left" vertical="center" wrapText="1"/>
    </xf>
    <xf numFmtId="0" fontId="9" fillId="19" borderId="107" xfId="0" applyFont="1" applyFill="1" applyBorder="1" applyAlignment="1">
      <alignment horizontal="left" vertical="center" wrapText="1"/>
    </xf>
    <xf numFmtId="0" fontId="9" fillId="19" borderId="10" xfId="0" applyFont="1" applyFill="1" applyBorder="1" applyAlignment="1">
      <alignment horizontal="left" vertical="center" wrapText="1"/>
    </xf>
    <xf numFmtId="0" fontId="0" fillId="0" borderId="5" xfId="0" applyBorder="1" applyAlignment="1">
      <alignment vertical="center"/>
    </xf>
    <xf numFmtId="165" fontId="51" fillId="26" borderId="5" xfId="0" applyNumberFormat="1" applyFont="1" applyFill="1" applyBorder="1" applyAlignment="1">
      <alignment horizontal="left" vertical="center" wrapText="1"/>
    </xf>
    <xf numFmtId="0" fontId="43" fillId="26" borderId="5" xfId="0" applyFont="1" applyFill="1" applyBorder="1" applyAlignment="1">
      <alignment horizontal="left" vertical="center" wrapText="1"/>
    </xf>
    <xf numFmtId="0" fontId="51" fillId="26" borderId="5" xfId="0" applyFont="1" applyFill="1" applyBorder="1" applyAlignment="1">
      <alignment horizontal="left" vertical="center" wrapText="1"/>
    </xf>
    <xf numFmtId="0" fontId="21" fillId="13" borderId="58" xfId="0" applyFont="1" applyFill="1" applyBorder="1" applyAlignment="1">
      <alignment horizontal="left" vertical="center" wrapText="1"/>
    </xf>
    <xf numFmtId="0" fontId="21" fillId="15" borderId="58" xfId="0" applyFont="1" applyFill="1" applyBorder="1" applyAlignment="1">
      <alignment horizontal="left" vertical="center" wrapText="1"/>
    </xf>
    <xf numFmtId="0" fontId="21" fillId="19" borderId="58" xfId="0" applyFont="1" applyFill="1" applyBorder="1" applyAlignment="1">
      <alignment horizontal="left" vertical="center" wrapText="1"/>
    </xf>
    <xf numFmtId="49" fontId="6" fillId="10" borderId="110" xfId="0" applyNumberFormat="1" applyFont="1" applyFill="1" applyBorder="1" applyAlignment="1">
      <alignment horizontal="center" vertical="center" wrapText="1"/>
    </xf>
    <xf numFmtId="49" fontId="6" fillId="8" borderId="111" xfId="0" applyNumberFormat="1" applyFont="1" applyFill="1" applyBorder="1" applyAlignment="1">
      <alignment horizontal="center" vertical="center" wrapText="1"/>
    </xf>
    <xf numFmtId="49" fontId="6" fillId="10" borderId="109" xfId="0" applyNumberFormat="1" applyFont="1" applyFill="1" applyBorder="1" applyAlignment="1">
      <alignment horizontal="center" vertical="center" wrapText="1"/>
    </xf>
    <xf numFmtId="49" fontId="59" fillId="3" borderId="46" xfId="0" applyNumberFormat="1" applyFont="1" applyFill="1" applyBorder="1" applyAlignment="1">
      <alignment horizontal="left" vertical="center" wrapText="1"/>
    </xf>
    <xf numFmtId="49" fontId="53" fillId="11" borderId="115" xfId="0" applyNumberFormat="1" applyFont="1" applyFill="1" applyBorder="1" applyAlignment="1">
      <alignment horizontal="center" vertical="center" wrapText="1"/>
    </xf>
    <xf numFmtId="49" fontId="53" fillId="11" borderId="60" xfId="0" applyNumberFormat="1" applyFont="1" applyFill="1" applyBorder="1" applyAlignment="1">
      <alignment horizontal="center" vertical="center" wrapText="1"/>
    </xf>
    <xf numFmtId="49" fontId="59" fillId="3" borderId="109" xfId="0" applyNumberFormat="1" applyFont="1" applyFill="1" applyBorder="1" applyAlignment="1">
      <alignment horizontal="right" vertical="center" wrapText="1"/>
    </xf>
    <xf numFmtId="0" fontId="53" fillId="0" borderId="109" xfId="0" applyNumberFormat="1" applyFont="1" applyBorder="1" applyAlignment="1">
      <alignment horizontal="center" vertical="center"/>
    </xf>
    <xf numFmtId="49" fontId="73" fillId="28" borderId="109" xfId="2" applyNumberFormat="1" applyFont="1" applyBorder="1" applyAlignment="1">
      <alignment horizontal="right" vertical="center" wrapText="1"/>
    </xf>
    <xf numFmtId="49" fontId="73" fillId="28" borderId="109" xfId="2" applyNumberFormat="1" applyFont="1" applyBorder="1" applyAlignment="1">
      <alignment horizontal="center" vertical="center" wrapText="1"/>
    </xf>
    <xf numFmtId="49" fontId="74" fillId="3" borderId="109" xfId="0" applyNumberFormat="1" applyFont="1" applyFill="1" applyBorder="1" applyAlignment="1">
      <alignment horizontal="center" vertical="center" wrapText="1"/>
    </xf>
    <xf numFmtId="9" fontId="75" fillId="28" borderId="117" xfId="2" applyNumberFormat="1" applyFont="1" applyBorder="1" applyAlignment="1">
      <alignment horizontal="center" vertical="center"/>
    </xf>
    <xf numFmtId="0" fontId="54" fillId="0" borderId="109" xfId="0" applyFont="1" applyBorder="1" applyAlignment="1">
      <alignment horizontal="center"/>
    </xf>
    <xf numFmtId="0" fontId="73" fillId="28" borderId="109" xfId="2" applyNumberFormat="1" applyFont="1" applyBorder="1" applyAlignment="1">
      <alignment horizontal="center" vertical="center" wrapText="1"/>
    </xf>
    <xf numFmtId="49" fontId="77" fillId="29" borderId="121" xfId="3" applyNumberFormat="1" applyFont="1" applyBorder="1" applyAlignment="1">
      <alignment horizontal="center" vertical="center" wrapText="1"/>
    </xf>
    <xf numFmtId="0" fontId="77" fillId="29" borderId="118" xfId="3" applyFont="1" applyBorder="1" applyAlignment="1">
      <alignment horizontal="center"/>
    </xf>
    <xf numFmtId="0" fontId="77" fillId="29" borderId="122" xfId="3" applyFont="1" applyBorder="1" applyAlignment="1">
      <alignment horizontal="center"/>
    </xf>
    <xf numFmtId="0" fontId="69" fillId="0" borderId="109" xfId="4" applyFill="1" applyBorder="1" applyAlignment="1">
      <alignment horizontal="center"/>
    </xf>
    <xf numFmtId="0" fontId="53" fillId="0" borderId="109" xfId="0" applyFont="1" applyBorder="1" applyAlignment="1">
      <alignment horizontal="center" vertical="center" wrapText="1"/>
    </xf>
    <xf numFmtId="49" fontId="74" fillId="3" borderId="116" xfId="0" applyNumberFormat="1" applyFont="1" applyFill="1" applyBorder="1" applyAlignment="1">
      <alignment horizontal="center" vertical="center" wrapText="1"/>
    </xf>
    <xf numFmtId="0" fontId="53" fillId="0" borderId="116" xfId="0" applyFont="1" applyBorder="1" applyAlignment="1">
      <alignment horizontal="center"/>
    </xf>
    <xf numFmtId="9" fontId="0" fillId="0" borderId="0" xfId="0" applyNumberFormat="1"/>
    <xf numFmtId="0" fontId="79" fillId="31" borderId="132" xfId="5" applyFont="1" applyBorder="1" applyAlignment="1">
      <alignment horizontal="center"/>
    </xf>
    <xf numFmtId="49" fontId="53" fillId="10" borderId="98" xfId="0" applyNumberFormat="1" applyFont="1" applyFill="1" applyBorder="1" applyAlignment="1">
      <alignment horizontal="center" vertical="center" wrapText="1"/>
    </xf>
    <xf numFmtId="0" fontId="0" fillId="0" borderId="0" xfId="0" applyNumberFormat="1" applyAlignment="1">
      <alignment horizontal="center" vertical="center"/>
    </xf>
    <xf numFmtId="0" fontId="0" fillId="11" borderId="68" xfId="0" applyFill="1" applyBorder="1" applyAlignment="1">
      <alignment horizontal="left" vertical="center" wrapText="1"/>
    </xf>
    <xf numFmtId="0" fontId="0" fillId="11" borderId="134" xfId="0" applyFill="1" applyBorder="1" applyAlignment="1">
      <alignment horizontal="left" vertical="center" wrapText="1"/>
    </xf>
    <xf numFmtId="0" fontId="0" fillId="0" borderId="109" xfId="0" applyNumberFormat="1" applyBorder="1" applyAlignment="1">
      <alignment horizontal="center" vertical="center"/>
    </xf>
    <xf numFmtId="9" fontId="0" fillId="0" borderId="109" xfId="1" applyFont="1" applyBorder="1" applyAlignment="1">
      <alignment horizontal="center" vertical="center"/>
    </xf>
    <xf numFmtId="49" fontId="6" fillId="8" borderId="110" xfId="0" applyNumberFormat="1" applyFont="1" applyFill="1" applyBorder="1" applyAlignment="1">
      <alignment horizontal="center" vertical="center" wrapText="1"/>
    </xf>
    <xf numFmtId="0" fontId="81" fillId="0" borderId="109" xfId="0" applyNumberFormat="1" applyFont="1" applyBorder="1" applyAlignment="1">
      <alignment horizontal="center" vertical="center" wrapText="1"/>
    </xf>
    <xf numFmtId="0" fontId="0" fillId="0" borderId="135" xfId="0" applyBorder="1"/>
    <xf numFmtId="0" fontId="0" fillId="0" borderId="136" xfId="0" applyBorder="1"/>
    <xf numFmtId="0" fontId="0" fillId="3" borderId="136" xfId="0" applyFill="1" applyBorder="1" applyAlignment="1">
      <alignment vertical="center"/>
    </xf>
    <xf numFmtId="0" fontId="0" fillId="0" borderId="137" xfId="0" applyBorder="1"/>
    <xf numFmtId="0" fontId="0" fillId="3" borderId="138" xfId="0" applyFill="1" applyBorder="1" applyAlignment="1">
      <alignment wrapText="1"/>
    </xf>
    <xf numFmtId="0" fontId="0" fillId="3" borderId="135" xfId="0" applyFill="1" applyBorder="1" applyAlignment="1">
      <alignment wrapText="1"/>
    </xf>
    <xf numFmtId="0" fontId="0" fillId="3" borderId="136" xfId="0" applyFill="1" applyBorder="1" applyAlignment="1">
      <alignment wrapText="1"/>
    </xf>
    <xf numFmtId="0" fontId="0" fillId="3" borderId="136" xfId="0" applyFill="1" applyBorder="1" applyAlignment="1">
      <alignment horizontal="left" vertical="center" wrapText="1"/>
    </xf>
    <xf numFmtId="0" fontId="0" fillId="3" borderId="136" xfId="0" applyFill="1" applyBorder="1" applyAlignment="1">
      <alignment vertical="center" wrapText="1"/>
    </xf>
    <xf numFmtId="0" fontId="0" fillId="3" borderId="137" xfId="0" applyFill="1" applyBorder="1" applyAlignment="1">
      <alignment wrapText="1"/>
    </xf>
    <xf numFmtId="0" fontId="30" fillId="13" borderId="138" xfId="0" applyFont="1" applyFill="1" applyBorder="1" applyAlignment="1">
      <alignment horizontal="left" vertical="center"/>
    </xf>
    <xf numFmtId="0" fontId="0" fillId="3" borderId="141" xfId="0" applyFill="1" applyBorder="1" applyAlignment="1">
      <alignment vertical="top"/>
    </xf>
    <xf numFmtId="0" fontId="0" fillId="3" borderId="138" xfId="0" applyFill="1" applyBorder="1" applyAlignment="1">
      <alignment vertical="top"/>
    </xf>
    <xf numFmtId="0" fontId="6" fillId="3" borderId="138" xfId="0" applyFont="1" applyFill="1" applyBorder="1" applyAlignment="1">
      <alignment horizontal="center" vertical="center"/>
    </xf>
    <xf numFmtId="0" fontId="6" fillId="27" borderId="138" xfId="0" applyFont="1" applyFill="1" applyBorder="1" applyAlignment="1">
      <alignment horizontal="center" vertical="center"/>
    </xf>
    <xf numFmtId="0" fontId="0" fillId="3" borderId="146" xfId="0" applyFill="1" applyBorder="1" applyAlignment="1">
      <alignment vertical="top"/>
    </xf>
    <xf numFmtId="0" fontId="0" fillId="3" borderId="136" xfId="0" applyFill="1" applyBorder="1" applyAlignment="1">
      <alignment vertical="top"/>
    </xf>
    <xf numFmtId="0" fontId="0" fillId="3" borderId="137" xfId="0" applyFill="1" applyBorder="1" applyAlignment="1">
      <alignment vertical="top"/>
    </xf>
    <xf numFmtId="0" fontId="0" fillId="3" borderId="138" xfId="0" applyFill="1" applyBorder="1" applyAlignment="1">
      <alignment vertical="center" wrapText="1"/>
    </xf>
    <xf numFmtId="0" fontId="0" fillId="3" borderId="148" xfId="0" applyFill="1" applyBorder="1" applyAlignment="1">
      <alignment vertical="center" wrapText="1"/>
    </xf>
    <xf numFmtId="0" fontId="0" fillId="3" borderId="137" xfId="0" applyFill="1" applyBorder="1" applyAlignment="1">
      <alignment vertical="center" wrapText="1"/>
    </xf>
    <xf numFmtId="0" fontId="53" fillId="0" borderId="149" xfId="0" applyFont="1" applyBorder="1" applyAlignment="1">
      <alignment horizontal="center"/>
    </xf>
    <xf numFmtId="0" fontId="53" fillId="0" borderId="150" xfId="0" applyFont="1" applyBorder="1" applyAlignment="1">
      <alignment horizontal="center"/>
    </xf>
    <xf numFmtId="0" fontId="54" fillId="0" borderId="151" xfId="0" applyFont="1" applyBorder="1" applyAlignment="1">
      <alignment horizontal="center"/>
    </xf>
    <xf numFmtId="0" fontId="54" fillId="0" borderId="151" xfId="0" applyNumberFormat="1" applyFont="1" applyBorder="1" applyAlignment="1">
      <alignment horizontal="center"/>
    </xf>
    <xf numFmtId="49" fontId="54" fillId="0" borderId="151" xfId="0" applyNumberFormat="1" applyFont="1" applyBorder="1" applyAlignment="1">
      <alignment horizontal="center"/>
    </xf>
    <xf numFmtId="0" fontId="53" fillId="0" borderId="152" xfId="0" applyFont="1" applyBorder="1" applyAlignment="1">
      <alignment horizontal="center"/>
    </xf>
    <xf numFmtId="0" fontId="54" fillId="0" borderId="153" xfId="0" applyFont="1" applyBorder="1" applyAlignment="1">
      <alignment horizontal="center"/>
    </xf>
    <xf numFmtId="0" fontId="54" fillId="0" borderId="154" xfId="0" applyFont="1" applyBorder="1" applyAlignment="1">
      <alignment horizontal="center"/>
    </xf>
    <xf numFmtId="0" fontId="54" fillId="0" borderId="154" xfId="0" applyNumberFormat="1" applyFont="1" applyBorder="1" applyAlignment="1">
      <alignment horizontal="center"/>
    </xf>
    <xf numFmtId="0" fontId="53" fillId="0" borderId="151" xfId="0" applyFont="1" applyBorder="1" applyAlignment="1">
      <alignment horizontal="center" vertical="center" wrapText="1"/>
    </xf>
    <xf numFmtId="0" fontId="71" fillId="0" borderId="150" xfId="0" applyFont="1" applyBorder="1" applyAlignment="1">
      <alignment horizontal="center"/>
    </xf>
    <xf numFmtId="9" fontId="0" fillId="0" borderId="151" xfId="1" applyFont="1" applyBorder="1" applyAlignment="1">
      <alignment horizontal="center" vertical="center"/>
    </xf>
    <xf numFmtId="0" fontId="71" fillId="0" borderId="152" xfId="0" applyFont="1" applyBorder="1" applyAlignment="1">
      <alignment horizontal="center"/>
    </xf>
    <xf numFmtId="0" fontId="69" fillId="0" borderId="153" xfId="4" applyFill="1" applyBorder="1" applyAlignment="1">
      <alignment horizontal="center"/>
    </xf>
    <xf numFmtId="0" fontId="0" fillId="0" borderId="0" xfId="0" applyAlignment="1">
      <alignment wrapText="1"/>
    </xf>
    <xf numFmtId="49" fontId="0" fillId="0" borderId="0" xfId="0" applyNumberFormat="1" applyAlignment="1">
      <alignment wrapText="1"/>
    </xf>
    <xf numFmtId="9" fontId="0" fillId="0" borderId="0" xfId="0" applyNumberFormat="1" applyAlignment="1">
      <alignment wrapText="1"/>
    </xf>
    <xf numFmtId="9" fontId="0" fillId="0" borderId="0" xfId="1" applyFont="1" applyAlignment="1">
      <alignment horizontal="center"/>
    </xf>
    <xf numFmtId="0" fontId="54" fillId="11" borderId="56" xfId="0" applyFont="1" applyFill="1" applyBorder="1" applyAlignment="1">
      <alignment horizontal="left" vertical="center" wrapText="1"/>
    </xf>
    <xf numFmtId="49" fontId="53" fillId="8" borderId="98" xfId="0" applyNumberFormat="1" applyFont="1" applyFill="1" applyBorder="1" applyAlignment="1">
      <alignment horizontal="center" vertical="center" wrapText="1"/>
    </xf>
    <xf numFmtId="0" fontId="54" fillId="11" borderId="68" xfId="0" applyFont="1" applyFill="1" applyBorder="1" applyAlignment="1">
      <alignment horizontal="left" vertical="center" wrapText="1"/>
    </xf>
    <xf numFmtId="0" fontId="83" fillId="34" borderId="109" xfId="0" applyNumberFormat="1" applyFont="1" applyFill="1" applyBorder="1" applyAlignment="1">
      <alignment horizontal="center" vertical="center" wrapText="1"/>
    </xf>
    <xf numFmtId="0" fontId="54" fillId="11" borderId="8" xfId="0" applyFont="1" applyFill="1" applyBorder="1" applyAlignment="1">
      <alignment horizontal="left" vertical="center" wrapText="1"/>
    </xf>
    <xf numFmtId="0" fontId="54" fillId="11" borderId="8" xfId="0" applyFont="1" applyFill="1" applyBorder="1" applyAlignment="1">
      <alignment horizontal="center" vertical="center" wrapText="1"/>
    </xf>
    <xf numFmtId="0" fontId="53" fillId="0" borderId="163" xfId="0" applyFont="1" applyBorder="1" applyAlignment="1">
      <alignment horizontal="center" vertical="center" wrapText="1"/>
    </xf>
    <xf numFmtId="0" fontId="71" fillId="0" borderId="164" xfId="0" applyFont="1" applyBorder="1" applyAlignment="1">
      <alignment horizontal="center"/>
    </xf>
    <xf numFmtId="9" fontId="0" fillId="0" borderId="163" xfId="1" applyFont="1" applyBorder="1" applyAlignment="1">
      <alignment horizontal="center" vertical="center"/>
    </xf>
    <xf numFmtId="0" fontId="71" fillId="0" borderId="165" xfId="0" applyFont="1" applyBorder="1" applyAlignment="1">
      <alignment horizontal="center"/>
    </xf>
    <xf numFmtId="0" fontId="69" fillId="0" borderId="166" xfId="4" applyFill="1" applyBorder="1" applyAlignment="1">
      <alignment horizontal="center"/>
    </xf>
    <xf numFmtId="49" fontId="0" fillId="3" borderId="30" xfId="0" applyNumberFormat="1" applyFill="1" applyBorder="1" applyAlignment="1">
      <alignment horizontal="center" vertical="center" wrapText="1"/>
    </xf>
    <xf numFmtId="0" fontId="0" fillId="3" borderId="31" xfId="0" applyFill="1" applyBorder="1" applyAlignment="1">
      <alignment horizontal="center" vertical="center" wrapText="1"/>
    </xf>
    <xf numFmtId="0" fontId="0" fillId="3" borderId="32" xfId="0" applyFill="1" applyBorder="1" applyAlignment="1">
      <alignment horizontal="center" vertical="center" wrapText="1"/>
    </xf>
    <xf numFmtId="0" fontId="0" fillId="3" borderId="34" xfId="0" applyFill="1" applyBorder="1" applyAlignment="1">
      <alignment horizontal="center" vertical="center" wrapText="1"/>
    </xf>
    <xf numFmtId="0" fontId="0" fillId="3" borderId="22" xfId="0" applyFill="1" applyBorder="1" applyAlignment="1">
      <alignment horizontal="center" vertical="center" wrapText="1"/>
    </xf>
    <xf numFmtId="0" fontId="0" fillId="3" borderId="35" xfId="0" applyFill="1" applyBorder="1" applyAlignment="1">
      <alignment horizontal="center" vertical="center" wrapText="1"/>
    </xf>
    <xf numFmtId="49" fontId="18" fillId="8" borderId="30" xfId="0" applyNumberFormat="1" applyFont="1" applyFill="1" applyBorder="1" applyAlignment="1">
      <alignment horizontal="center" vertical="center" wrapText="1"/>
    </xf>
    <xf numFmtId="0" fontId="18" fillId="8" borderId="31" xfId="0" applyFont="1" applyFill="1" applyBorder="1" applyAlignment="1">
      <alignment horizontal="center" vertical="center" wrapText="1"/>
    </xf>
    <xf numFmtId="0" fontId="18" fillId="8" borderId="32" xfId="0" applyFont="1" applyFill="1" applyBorder="1" applyAlignment="1">
      <alignment horizontal="center" vertical="center" wrapText="1"/>
    </xf>
    <xf numFmtId="0" fontId="18" fillId="8" borderId="34" xfId="0" applyFont="1" applyFill="1" applyBorder="1" applyAlignment="1">
      <alignment horizontal="center" vertical="center" wrapText="1"/>
    </xf>
    <xf numFmtId="0" fontId="18" fillId="8" borderId="22" xfId="0" applyFont="1" applyFill="1" applyBorder="1" applyAlignment="1">
      <alignment horizontal="center" vertical="center" wrapText="1"/>
    </xf>
    <xf numFmtId="0" fontId="18" fillId="8" borderId="35" xfId="0" applyFont="1" applyFill="1" applyBorder="1" applyAlignment="1">
      <alignment horizontal="center" vertical="center" wrapText="1"/>
    </xf>
    <xf numFmtId="49" fontId="6" fillId="8" borderId="30" xfId="0" applyNumberFormat="1" applyFont="1" applyFill="1" applyBorder="1" applyAlignment="1">
      <alignment horizontal="center" vertical="center" wrapText="1"/>
    </xf>
    <xf numFmtId="0" fontId="6" fillId="8" borderId="31" xfId="0" applyFont="1"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34" xfId="0" applyFont="1" applyFill="1" applyBorder="1" applyAlignment="1">
      <alignment horizontal="center" vertical="center" wrapText="1"/>
    </xf>
    <xf numFmtId="0" fontId="6" fillId="8" borderId="22" xfId="0" applyFont="1" applyFill="1" applyBorder="1" applyAlignment="1">
      <alignment horizontal="center" vertical="center" wrapText="1"/>
    </xf>
    <xf numFmtId="0" fontId="6" fillId="8" borderId="35" xfId="0" applyFont="1" applyFill="1" applyBorder="1" applyAlignment="1">
      <alignment horizontal="center" vertical="center" wrapText="1"/>
    </xf>
    <xf numFmtId="49" fontId="0" fillId="10" borderId="30" xfId="0" applyNumberFormat="1" applyFill="1" applyBorder="1" applyAlignment="1">
      <alignment horizontal="center" vertical="center" wrapText="1"/>
    </xf>
    <xf numFmtId="0" fontId="0" fillId="10" borderId="31" xfId="0" applyFill="1" applyBorder="1" applyAlignment="1">
      <alignment horizontal="center" vertical="center" wrapText="1"/>
    </xf>
    <xf numFmtId="0" fontId="0" fillId="10" borderId="32" xfId="0" applyFill="1" applyBorder="1" applyAlignment="1">
      <alignment horizontal="center" vertical="center" wrapText="1"/>
    </xf>
    <xf numFmtId="0" fontId="0" fillId="10" borderId="36" xfId="0" applyFill="1" applyBorder="1" applyAlignment="1">
      <alignment horizontal="center" vertical="center" wrapText="1"/>
    </xf>
    <xf numFmtId="0" fontId="0" fillId="10" borderId="5" xfId="0" applyFill="1" applyBorder="1" applyAlignment="1">
      <alignment horizontal="center" vertical="center" wrapText="1"/>
    </xf>
    <xf numFmtId="0" fontId="0" fillId="10" borderId="29" xfId="0" applyFill="1" applyBorder="1" applyAlignment="1">
      <alignment horizontal="center" vertical="center" wrapText="1"/>
    </xf>
    <xf numFmtId="0" fontId="0" fillId="10" borderId="34" xfId="0" applyFill="1" applyBorder="1" applyAlignment="1">
      <alignment horizontal="center" vertical="center" wrapText="1"/>
    </xf>
    <xf numFmtId="0" fontId="0" fillId="10" borderId="22" xfId="0" applyFill="1" applyBorder="1" applyAlignment="1">
      <alignment horizontal="center" vertical="center" wrapText="1"/>
    </xf>
    <xf numFmtId="0" fontId="0" fillId="10" borderId="35"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42" xfId="0" applyFill="1" applyBorder="1" applyAlignment="1">
      <alignment horizontal="center" vertical="center" wrapText="1"/>
    </xf>
    <xf numFmtId="49" fontId="0" fillId="3" borderId="5" xfId="0" applyNumberFormat="1" applyFill="1" applyBorder="1" applyAlignment="1">
      <alignment horizontal="center" vertical="center" wrapText="1"/>
    </xf>
    <xf numFmtId="0" fontId="0" fillId="3" borderId="5" xfId="0" applyFill="1" applyBorder="1" applyAlignment="1">
      <alignment horizontal="center" vertical="center" wrapText="1"/>
    </xf>
    <xf numFmtId="49" fontId="0" fillId="0" borderId="5" xfId="0" applyNumberFormat="1" applyBorder="1" applyAlignment="1">
      <alignment horizontal="center" vertical="center" wrapText="1"/>
    </xf>
    <xf numFmtId="0" fontId="0" fillId="0" borderId="5" xfId="0" applyBorder="1" applyAlignment="1">
      <alignment horizontal="center" vertical="center" wrapText="1"/>
    </xf>
    <xf numFmtId="0" fontId="0" fillId="10" borderId="30" xfId="0" applyFill="1" applyBorder="1" applyAlignment="1">
      <alignment horizontal="center" vertical="center" wrapText="1"/>
    </xf>
    <xf numFmtId="49" fontId="17" fillId="9" borderId="13" xfId="0" applyNumberFormat="1"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15" xfId="0" applyFont="1" applyFill="1" applyBorder="1" applyAlignment="1">
      <alignment horizontal="left" vertical="center" wrapText="1"/>
    </xf>
    <xf numFmtId="49" fontId="2" fillId="3" borderId="16" xfId="0" applyNumberFormat="1"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9" xfId="0" applyFont="1" applyFill="1" applyBorder="1" applyAlignment="1">
      <alignment horizontal="center" vertical="center" wrapText="1"/>
    </xf>
    <xf numFmtId="49" fontId="0" fillId="3" borderId="5" xfId="0" applyNumberFormat="1" applyFill="1" applyBorder="1" applyAlignment="1">
      <alignment vertical="top" wrapText="1" indent="1"/>
    </xf>
    <xf numFmtId="0" fontId="0" fillId="3" borderId="5" xfId="0" applyFill="1" applyBorder="1" applyAlignment="1">
      <alignment vertical="top" wrapText="1"/>
    </xf>
    <xf numFmtId="0" fontId="0" fillId="3" borderId="11" xfId="0" applyFill="1" applyBorder="1" applyAlignment="1">
      <alignment vertical="top" wrapText="1"/>
    </xf>
    <xf numFmtId="49" fontId="0" fillId="3" borderId="5" xfId="0" applyNumberFormat="1" applyFill="1" applyBorder="1" applyAlignment="1">
      <alignment vertical="top" wrapText="1"/>
    </xf>
    <xf numFmtId="49" fontId="0" fillId="3" borderId="16" xfId="0" applyNumberFormat="1" applyFill="1" applyBorder="1" applyAlignment="1">
      <alignment vertical="top" wrapText="1"/>
    </xf>
    <xf numFmtId="0" fontId="0" fillId="3" borderId="17" xfId="0" applyFill="1" applyBorder="1" applyAlignment="1">
      <alignment vertical="top" wrapText="1"/>
    </xf>
    <xf numFmtId="0" fontId="0" fillId="3" borderId="16" xfId="0" applyFill="1" applyBorder="1" applyAlignment="1">
      <alignment vertical="top" wrapText="1"/>
    </xf>
    <xf numFmtId="49" fontId="10" fillId="9" borderId="13" xfId="0" applyNumberFormat="1" applyFont="1" applyFill="1" applyBorder="1" applyAlignment="1">
      <alignment horizontal="center" vertical="center" wrapText="1"/>
    </xf>
    <xf numFmtId="0" fontId="10" fillId="9" borderId="14" xfId="0" applyFont="1" applyFill="1" applyBorder="1" applyAlignment="1">
      <alignment horizontal="center" vertical="center" wrapText="1"/>
    </xf>
    <xf numFmtId="0" fontId="10" fillId="9" borderId="15" xfId="0" applyFont="1" applyFill="1" applyBorder="1" applyAlignment="1">
      <alignment horizontal="center" vertical="center" wrapText="1"/>
    </xf>
    <xf numFmtId="49" fontId="0" fillId="10" borderId="25" xfId="0" applyNumberFormat="1" applyFill="1" applyBorder="1" applyAlignment="1">
      <alignment vertical="center" wrapText="1"/>
    </xf>
    <xf numFmtId="0" fontId="0" fillId="10" borderId="26" xfId="0" applyFill="1" applyBorder="1" applyAlignment="1">
      <alignment vertical="center" wrapText="1"/>
    </xf>
    <xf numFmtId="0" fontId="0" fillId="10" borderId="27" xfId="0" applyFill="1" applyBorder="1" applyAlignment="1">
      <alignment vertical="center" wrapText="1"/>
    </xf>
    <xf numFmtId="0" fontId="0" fillId="10" borderId="28" xfId="0" applyFill="1" applyBorder="1" applyAlignment="1">
      <alignment vertical="center" wrapText="1"/>
    </xf>
    <xf numFmtId="0" fontId="0" fillId="10" borderId="5" xfId="0" applyFill="1" applyBorder="1" applyAlignment="1">
      <alignment vertical="center" wrapText="1"/>
    </xf>
    <xf numFmtId="0" fontId="0" fillId="10" borderId="24" xfId="0" applyFill="1" applyBorder="1" applyAlignment="1">
      <alignment vertical="center" wrapText="1"/>
    </xf>
    <xf numFmtId="0" fontId="0" fillId="10" borderId="37" xfId="0" applyFill="1" applyBorder="1" applyAlignment="1">
      <alignment vertical="center" wrapText="1"/>
    </xf>
    <xf numFmtId="0" fontId="0" fillId="10" borderId="21" xfId="0" applyFill="1" applyBorder="1" applyAlignment="1">
      <alignment vertical="center" wrapText="1"/>
    </xf>
    <xf numFmtId="0" fontId="0" fillId="10" borderId="38" xfId="0" applyFill="1" applyBorder="1" applyAlignment="1">
      <alignment vertical="center" wrapText="1"/>
    </xf>
    <xf numFmtId="49" fontId="0" fillId="3" borderId="18" xfId="0" applyNumberFormat="1" applyFill="1" applyBorder="1" applyAlignment="1">
      <alignment horizontal="left" vertical="top" wrapText="1"/>
    </xf>
    <xf numFmtId="0" fontId="0" fillId="3" borderId="11" xfId="0" applyFill="1" applyBorder="1" applyAlignment="1">
      <alignment horizontal="left" vertical="top" wrapText="1"/>
    </xf>
    <xf numFmtId="0" fontId="0" fillId="3" borderId="19" xfId="0" applyFill="1" applyBorder="1" applyAlignment="1">
      <alignment horizontal="left" vertical="top" wrapText="1"/>
    </xf>
    <xf numFmtId="49" fontId="0" fillId="3" borderId="18" xfId="0" applyNumberFormat="1" applyFill="1" applyBorder="1" applyAlignment="1">
      <alignment vertical="top" wrapText="1"/>
    </xf>
    <xf numFmtId="0" fontId="0" fillId="3" borderId="19" xfId="0" applyFill="1" applyBorder="1" applyAlignment="1">
      <alignment vertical="top" wrapText="1"/>
    </xf>
    <xf numFmtId="49" fontId="50" fillId="3" borderId="5" xfId="0" applyNumberFormat="1" applyFont="1" applyFill="1" applyBorder="1" applyAlignment="1">
      <alignment horizontal="center" vertical="center"/>
    </xf>
    <xf numFmtId="0" fontId="50" fillId="3" borderId="5" xfId="0" applyFont="1" applyFill="1" applyBorder="1" applyAlignment="1">
      <alignment horizontal="center" vertical="center"/>
    </xf>
    <xf numFmtId="0" fontId="0" fillId="3" borderId="18" xfId="0" applyFill="1" applyBorder="1" applyAlignment="1">
      <alignment vertical="top" wrapText="1"/>
    </xf>
    <xf numFmtId="49" fontId="21" fillId="3" borderId="5" xfId="0" applyNumberFormat="1" applyFont="1" applyFill="1" applyBorder="1" applyAlignment="1">
      <alignment horizontal="left" vertical="center"/>
    </xf>
    <xf numFmtId="0" fontId="21" fillId="3" borderId="5" xfId="0" applyFont="1" applyFill="1" applyBorder="1" applyAlignment="1">
      <alignment horizontal="left" vertical="center"/>
    </xf>
    <xf numFmtId="0" fontId="0" fillId="3" borderId="5" xfId="0" applyFill="1" applyBorder="1" applyAlignment="1">
      <alignment horizontal="center" vertical="top" wrapText="1"/>
    </xf>
    <xf numFmtId="0" fontId="0" fillId="3" borderId="11" xfId="0" applyFill="1" applyBorder="1" applyAlignment="1">
      <alignment horizontal="center" vertical="top" wrapText="1"/>
    </xf>
    <xf numFmtId="49" fontId="20" fillId="3" borderId="5" xfId="0" applyNumberFormat="1" applyFont="1" applyFill="1" applyBorder="1" applyAlignment="1">
      <alignment horizontal="center" vertical="center" wrapText="1"/>
    </xf>
    <xf numFmtId="0" fontId="20" fillId="3" borderId="5" xfId="0" applyFont="1" applyFill="1" applyBorder="1" applyAlignment="1">
      <alignment horizontal="center" vertical="center"/>
    </xf>
    <xf numFmtId="0" fontId="0" fillId="0" borderId="5" xfId="0" applyBorder="1" applyAlignment="1">
      <alignment horizontal="center" vertical="center"/>
    </xf>
    <xf numFmtId="49" fontId="20" fillId="3" borderId="5" xfId="0" applyNumberFormat="1" applyFont="1" applyFill="1" applyBorder="1" applyAlignment="1">
      <alignment horizontal="center" vertical="center"/>
    </xf>
    <xf numFmtId="49" fontId="52" fillId="2" borderId="2" xfId="0" applyNumberFormat="1" applyFont="1" applyFill="1" applyBorder="1" applyAlignment="1">
      <alignment horizontal="left"/>
    </xf>
    <xf numFmtId="0" fontId="4" fillId="2" borderId="2" xfId="0" applyFont="1" applyFill="1" applyBorder="1" applyAlignment="1">
      <alignment horizontal="left"/>
    </xf>
    <xf numFmtId="49" fontId="5" fillId="2" borderId="5" xfId="0" applyNumberFormat="1" applyFont="1" applyFill="1" applyBorder="1" applyAlignment="1">
      <alignment horizontal="left" vertical="center" wrapText="1"/>
    </xf>
    <xf numFmtId="0" fontId="5" fillId="2" borderId="5" xfId="0" applyFont="1" applyFill="1" applyBorder="1" applyAlignment="1">
      <alignment horizontal="left" vertical="center" wrapText="1"/>
    </xf>
    <xf numFmtId="49" fontId="6" fillId="3" borderId="5" xfId="0" applyNumberFormat="1" applyFont="1" applyFill="1" applyBorder="1" applyAlignment="1">
      <alignment horizontal="left" vertical="top" wrapText="1"/>
    </xf>
    <xf numFmtId="0" fontId="6" fillId="3" borderId="5" xfId="0" applyFont="1" applyFill="1" applyBorder="1" applyAlignment="1">
      <alignment horizontal="left" vertical="top" wrapText="1"/>
    </xf>
    <xf numFmtId="0" fontId="21" fillId="19" borderId="109" xfId="0" applyFont="1" applyFill="1" applyBorder="1" applyAlignment="1">
      <alignment horizontal="center" vertical="center" wrapText="1"/>
    </xf>
    <xf numFmtId="49" fontId="0" fillId="20" borderId="55" xfId="0" applyNumberFormat="1" applyFill="1" applyBorder="1" applyAlignment="1">
      <alignment horizontal="left" vertical="center" wrapText="1"/>
    </xf>
    <xf numFmtId="0" fontId="0" fillId="20" borderId="55" xfId="0" applyFill="1" applyBorder="1" applyAlignment="1">
      <alignment horizontal="left" vertical="center" wrapText="1"/>
    </xf>
    <xf numFmtId="0" fontId="0" fillId="0" borderId="89" xfId="0" applyNumberFormat="1" applyBorder="1" applyAlignment="1">
      <alignment horizontal="center"/>
    </xf>
    <xf numFmtId="0" fontId="9" fillId="13" borderId="109" xfId="0" applyFont="1" applyFill="1" applyBorder="1" applyAlignment="1">
      <alignment horizontal="center" vertical="center"/>
    </xf>
    <xf numFmtId="0" fontId="21" fillId="13" borderId="109" xfId="0" applyFont="1" applyFill="1" applyBorder="1" applyAlignment="1">
      <alignment horizontal="center" vertical="center" wrapText="1"/>
    </xf>
    <xf numFmtId="0" fontId="21" fillId="15" borderId="109" xfId="0" applyFont="1" applyFill="1" applyBorder="1" applyAlignment="1">
      <alignment horizontal="center" vertical="center" wrapText="1"/>
    </xf>
    <xf numFmtId="0" fontId="82" fillId="34" borderId="112" xfId="0" applyFont="1" applyFill="1" applyBorder="1" applyAlignment="1">
      <alignment horizontal="center" vertical="center" wrapText="1"/>
    </xf>
    <xf numFmtId="0" fontId="82" fillId="34" borderId="113" xfId="0" applyFont="1" applyFill="1" applyBorder="1" applyAlignment="1">
      <alignment horizontal="center" vertical="center" wrapText="1"/>
    </xf>
    <xf numFmtId="0" fontId="82" fillId="34" borderId="114" xfId="0" applyFont="1" applyFill="1" applyBorder="1" applyAlignment="1">
      <alignment horizontal="center" vertical="center" wrapText="1"/>
    </xf>
    <xf numFmtId="49" fontId="9" fillId="4" borderId="72" xfId="0" applyNumberFormat="1" applyFont="1" applyFill="1" applyBorder="1" applyAlignment="1">
      <alignment horizontal="center" vertical="center"/>
    </xf>
    <xf numFmtId="49" fontId="9" fillId="4" borderId="5" xfId="0" applyNumberFormat="1" applyFont="1" applyFill="1" applyBorder="1" applyAlignment="1">
      <alignment horizontal="center" vertical="center"/>
    </xf>
    <xf numFmtId="0" fontId="9" fillId="17" borderId="109" xfId="0" applyFont="1" applyFill="1" applyBorder="1" applyAlignment="1">
      <alignment horizontal="center" vertical="center" wrapText="1"/>
    </xf>
    <xf numFmtId="49" fontId="0" fillId="20" borderId="60" xfId="0" applyNumberFormat="1" applyFill="1" applyBorder="1" applyAlignment="1">
      <alignment horizontal="left" vertical="center" wrapText="1"/>
    </xf>
    <xf numFmtId="0" fontId="0" fillId="20" borderId="140" xfId="0" applyFill="1" applyBorder="1" applyAlignment="1">
      <alignment horizontal="left" vertical="center" wrapText="1"/>
    </xf>
    <xf numFmtId="49" fontId="0" fillId="18" borderId="55" xfId="0" applyNumberFormat="1" applyFill="1" applyBorder="1" applyAlignment="1">
      <alignment horizontal="left" vertical="center" wrapText="1"/>
    </xf>
    <xf numFmtId="0" fontId="0" fillId="18" borderId="55" xfId="0" applyFill="1" applyBorder="1" applyAlignment="1">
      <alignment horizontal="left" vertical="center" wrapText="1"/>
    </xf>
    <xf numFmtId="49" fontId="0" fillId="18" borderId="60" xfId="0" applyNumberFormat="1" applyFill="1" applyBorder="1" applyAlignment="1">
      <alignment horizontal="left" vertical="center" wrapText="1"/>
    </xf>
    <xf numFmtId="0" fontId="0" fillId="18" borderId="64" xfId="0" applyFill="1" applyBorder="1" applyAlignment="1">
      <alignment horizontal="left" vertical="center" wrapText="1"/>
    </xf>
    <xf numFmtId="0" fontId="0" fillId="18" borderId="140" xfId="0" applyFill="1" applyBorder="1" applyAlignment="1">
      <alignment horizontal="left" vertical="center" wrapText="1"/>
    </xf>
    <xf numFmtId="49" fontId="9" fillId="12" borderId="69" xfId="0" applyNumberFormat="1" applyFont="1" applyFill="1" applyBorder="1" applyAlignment="1">
      <alignment horizontal="center" vertical="center" wrapText="1"/>
    </xf>
    <xf numFmtId="0" fontId="9" fillId="12" borderId="70" xfId="0" applyFont="1" applyFill="1" applyBorder="1" applyAlignment="1">
      <alignment horizontal="center" vertical="center" wrapText="1"/>
    </xf>
    <xf numFmtId="0" fontId="9" fillId="12" borderId="71" xfId="0" applyFont="1" applyFill="1" applyBorder="1" applyAlignment="1">
      <alignment horizontal="center" vertical="center" wrapText="1"/>
    </xf>
    <xf numFmtId="49" fontId="0" fillId="16" borderId="60" xfId="0" applyNumberFormat="1" applyFill="1" applyBorder="1" applyAlignment="1">
      <alignment horizontal="left" vertical="center" wrapText="1"/>
    </xf>
    <xf numFmtId="0" fontId="0" fillId="16" borderId="64" xfId="0" applyFill="1" applyBorder="1" applyAlignment="1">
      <alignment horizontal="left" vertical="center" wrapText="1"/>
    </xf>
    <xf numFmtId="0" fontId="0" fillId="16" borderId="140" xfId="0" applyFill="1" applyBorder="1" applyAlignment="1">
      <alignment horizontal="left" vertical="center" wrapText="1"/>
    </xf>
    <xf numFmtId="49" fontId="0" fillId="14" borderId="161" xfId="0" applyNumberFormat="1" applyFill="1" applyBorder="1" applyAlignment="1">
      <alignment horizontal="left" vertical="center" wrapText="1"/>
    </xf>
    <xf numFmtId="49" fontId="0" fillId="14" borderId="64" xfId="0" applyNumberFormat="1" applyFill="1" applyBorder="1" applyAlignment="1">
      <alignment horizontal="left" vertical="center" wrapText="1"/>
    </xf>
    <xf numFmtId="49" fontId="0" fillId="14" borderId="140" xfId="0" applyNumberFormat="1" applyFill="1" applyBorder="1" applyAlignment="1">
      <alignment horizontal="left" vertical="center" wrapText="1"/>
    </xf>
    <xf numFmtId="49" fontId="0" fillId="14" borderId="60" xfId="0" applyNumberFormat="1" applyFill="1" applyBorder="1" applyAlignment="1">
      <alignment horizontal="left" vertical="center" wrapText="1"/>
    </xf>
    <xf numFmtId="0" fontId="0" fillId="14" borderId="140" xfId="0" applyFill="1" applyBorder="1" applyAlignment="1">
      <alignment horizontal="left" vertical="center" wrapText="1"/>
    </xf>
    <xf numFmtId="49" fontId="4" fillId="5" borderId="51" xfId="0" applyNumberFormat="1" applyFont="1" applyFill="1" applyBorder="1" applyAlignment="1">
      <alignment horizontal="center" vertical="center" wrapText="1"/>
    </xf>
    <xf numFmtId="0" fontId="4" fillId="5" borderId="52" xfId="0" applyFont="1" applyFill="1" applyBorder="1" applyAlignment="1">
      <alignment horizontal="center" vertical="center" wrapText="1"/>
    </xf>
    <xf numFmtId="0" fontId="43" fillId="26" borderId="87" xfId="0" applyFont="1" applyFill="1" applyBorder="1" applyAlignment="1">
      <alignment horizontal="left" vertical="center" wrapText="1"/>
    </xf>
    <xf numFmtId="0" fontId="43" fillId="26" borderId="92" xfId="0" applyFont="1" applyFill="1" applyBorder="1" applyAlignment="1">
      <alignment horizontal="left" vertical="center" wrapText="1"/>
    </xf>
    <xf numFmtId="0" fontId="43" fillId="26" borderId="88" xfId="0" applyFont="1" applyFill="1" applyBorder="1" applyAlignment="1">
      <alignment horizontal="left" vertical="center" wrapText="1"/>
    </xf>
    <xf numFmtId="165" fontId="51" fillId="26" borderId="89" xfId="0" quotePrefix="1" applyNumberFormat="1" applyFont="1" applyFill="1" applyBorder="1" applyAlignment="1">
      <alignment horizontal="left" vertical="center" wrapText="1"/>
    </xf>
    <xf numFmtId="165" fontId="51" fillId="26" borderId="5" xfId="0" applyNumberFormat="1" applyFont="1" applyFill="1" applyBorder="1" applyAlignment="1">
      <alignment horizontal="left" vertical="center" wrapText="1"/>
    </xf>
    <xf numFmtId="165" fontId="51" fillId="26" borderId="90" xfId="0" applyNumberFormat="1" applyFont="1" applyFill="1" applyBorder="1" applyAlignment="1">
      <alignment horizontal="left" vertical="center" wrapText="1"/>
    </xf>
    <xf numFmtId="0" fontId="51" fillId="26" borderId="139" xfId="0" applyFont="1" applyFill="1" applyBorder="1" applyAlignment="1">
      <alignment horizontal="left" vertical="center" wrapText="1"/>
    </xf>
    <xf numFmtId="0" fontId="51" fillId="26" borderId="93" xfId="0" applyFont="1" applyFill="1" applyBorder="1" applyAlignment="1">
      <alignment horizontal="left" vertical="center" wrapText="1"/>
    </xf>
    <xf numFmtId="0" fontId="51" fillId="26" borderId="91" xfId="0" applyFont="1" applyFill="1" applyBorder="1" applyAlignment="1">
      <alignment horizontal="left" vertical="center" wrapText="1"/>
    </xf>
    <xf numFmtId="0" fontId="47" fillId="25" borderId="0" xfId="0" applyFont="1" applyFill="1" applyAlignment="1">
      <alignment horizontal="left" vertical="center" wrapText="1"/>
    </xf>
    <xf numFmtId="0" fontId="0" fillId="16" borderId="55" xfId="0" applyFill="1" applyBorder="1" applyAlignment="1">
      <alignment horizontal="left" vertical="center" wrapText="1"/>
    </xf>
    <xf numFmtId="49" fontId="0" fillId="3" borderId="5" xfId="0" applyNumberFormat="1" applyFill="1" applyBorder="1" applyAlignment="1">
      <alignment horizontal="left" vertical="top"/>
    </xf>
    <xf numFmtId="0" fontId="0" fillId="3" borderId="5" xfId="0" applyFill="1" applyBorder="1" applyAlignment="1">
      <alignment horizontal="left" vertical="top"/>
    </xf>
    <xf numFmtId="9" fontId="0" fillId="3" borderId="68" xfId="0" applyNumberFormat="1" applyFill="1" applyBorder="1" applyAlignment="1">
      <alignment horizontal="center" vertical="center"/>
    </xf>
    <xf numFmtId="9" fontId="0" fillId="3" borderId="58" xfId="0" applyNumberFormat="1" applyFill="1" applyBorder="1" applyAlignment="1">
      <alignment horizontal="center" vertical="center"/>
    </xf>
    <xf numFmtId="9" fontId="0" fillId="3" borderId="59" xfId="0" applyNumberFormat="1" applyFill="1" applyBorder="1" applyAlignment="1">
      <alignment horizontal="center" vertical="center"/>
    </xf>
    <xf numFmtId="49" fontId="0" fillId="3" borderId="68" xfId="0" applyNumberFormat="1" applyFill="1" applyBorder="1" applyAlignment="1">
      <alignment horizontal="left" vertical="center" wrapText="1"/>
    </xf>
    <xf numFmtId="0" fontId="0" fillId="3" borderId="58" xfId="0" applyFill="1" applyBorder="1" applyAlignment="1">
      <alignment horizontal="left" vertical="center" wrapText="1"/>
    </xf>
    <xf numFmtId="0" fontId="0" fillId="3" borderId="59" xfId="0" applyFill="1" applyBorder="1" applyAlignment="1">
      <alignment horizontal="left" vertical="center" wrapText="1"/>
    </xf>
    <xf numFmtId="1" fontId="0" fillId="3" borderId="68" xfId="0" applyNumberFormat="1" applyFill="1" applyBorder="1" applyAlignment="1">
      <alignment horizontal="center" vertical="center"/>
    </xf>
    <xf numFmtId="1" fontId="0" fillId="3" borderId="58" xfId="0" applyNumberFormat="1" applyFill="1" applyBorder="1" applyAlignment="1">
      <alignment horizontal="center" vertical="center"/>
    </xf>
    <xf numFmtId="1" fontId="0" fillId="3" borderId="59" xfId="0" applyNumberFormat="1" applyFill="1" applyBorder="1" applyAlignment="1">
      <alignment horizontal="center" vertical="center"/>
    </xf>
    <xf numFmtId="1" fontId="0" fillId="3" borderId="8" xfId="0" applyNumberFormat="1" applyFill="1" applyBorder="1" applyAlignment="1">
      <alignment horizontal="center" vertical="center"/>
    </xf>
    <xf numFmtId="9" fontId="0" fillId="3" borderId="8" xfId="0" applyNumberFormat="1" applyFill="1" applyBorder="1" applyAlignment="1">
      <alignment horizontal="center" vertical="center"/>
    </xf>
    <xf numFmtId="0" fontId="6" fillId="10" borderId="68" xfId="0" applyNumberFormat="1" applyFont="1" applyFill="1" applyBorder="1" applyAlignment="1">
      <alignment horizontal="center" vertical="center"/>
    </xf>
    <xf numFmtId="0" fontId="6" fillId="10" borderId="58" xfId="0" applyFont="1" applyFill="1" applyBorder="1" applyAlignment="1">
      <alignment horizontal="center" vertical="center"/>
    </xf>
    <xf numFmtId="0" fontId="6" fillId="10" borderId="59" xfId="0" applyFont="1" applyFill="1" applyBorder="1" applyAlignment="1">
      <alignment horizontal="center" vertical="center"/>
    </xf>
    <xf numFmtId="49" fontId="4" fillId="5" borderId="46" xfId="0" applyNumberFormat="1"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47"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45" xfId="0" applyFont="1" applyFill="1" applyBorder="1" applyAlignment="1">
      <alignment horizontal="center" vertical="center" wrapText="1"/>
    </xf>
    <xf numFmtId="0" fontId="4" fillId="5" borderId="142" xfId="0" applyFont="1" applyFill="1" applyBorder="1" applyAlignment="1">
      <alignment horizontal="center" vertical="center" wrapText="1"/>
    </xf>
    <xf numFmtId="0" fontId="4" fillId="5" borderId="138" xfId="0" applyFont="1" applyFill="1" applyBorder="1" applyAlignment="1">
      <alignment horizontal="center" vertical="center" wrapText="1"/>
    </xf>
    <xf numFmtId="0" fontId="4" fillId="5" borderId="143" xfId="0" applyFont="1" applyFill="1" applyBorder="1" applyAlignment="1">
      <alignment horizontal="center" vertical="center" wrapText="1"/>
    </xf>
    <xf numFmtId="49" fontId="4" fillId="5" borderId="8" xfId="0" applyNumberFormat="1" applyFont="1" applyFill="1" applyBorder="1" applyAlignment="1">
      <alignment horizontal="center" vertical="center" wrapText="1"/>
    </xf>
    <xf numFmtId="0" fontId="4" fillId="5" borderId="8" xfId="0" applyFont="1" applyFill="1" applyBorder="1" applyAlignment="1">
      <alignment horizontal="center" vertical="center" wrapText="1"/>
    </xf>
    <xf numFmtId="49" fontId="6" fillId="8" borderId="8" xfId="0" applyNumberFormat="1" applyFont="1" applyFill="1" applyBorder="1" applyAlignment="1">
      <alignment horizontal="center" vertical="center" wrapText="1"/>
    </xf>
    <xf numFmtId="0" fontId="6" fillId="8" borderId="8" xfId="0" applyFont="1" applyFill="1" applyBorder="1" applyAlignment="1">
      <alignment horizontal="center" vertical="center" wrapText="1"/>
    </xf>
    <xf numFmtId="49" fontId="52" fillId="5" borderId="8" xfId="0" applyNumberFormat="1" applyFont="1" applyFill="1" applyBorder="1" applyAlignment="1">
      <alignment horizontal="center" vertical="center" wrapText="1"/>
    </xf>
    <xf numFmtId="49" fontId="53" fillId="8" borderId="8" xfId="0" applyNumberFormat="1" applyFont="1" applyFill="1" applyBorder="1" applyAlignment="1">
      <alignment horizontal="center" vertical="center" wrapText="1"/>
    </xf>
    <xf numFmtId="49" fontId="6" fillId="10" borderId="68" xfId="0" applyNumberFormat="1" applyFont="1" applyFill="1" applyBorder="1" applyAlignment="1">
      <alignment horizontal="left" vertical="center"/>
    </xf>
    <xf numFmtId="0" fontId="6" fillId="10" borderId="58" xfId="0" applyFont="1" applyFill="1" applyBorder="1" applyAlignment="1">
      <alignment horizontal="left" vertical="center"/>
    </xf>
    <xf numFmtId="0" fontId="6" fillId="10" borderId="59" xfId="0" applyFont="1" applyFill="1" applyBorder="1" applyAlignment="1">
      <alignment horizontal="left" vertical="center"/>
    </xf>
    <xf numFmtId="0" fontId="0" fillId="3" borderId="68" xfId="0" applyNumberFormat="1" applyFill="1" applyBorder="1" applyAlignment="1">
      <alignment horizontal="center"/>
    </xf>
    <xf numFmtId="0" fontId="0" fillId="3" borderId="58" xfId="0" applyFill="1" applyBorder="1" applyAlignment="1">
      <alignment horizontal="center"/>
    </xf>
    <xf numFmtId="0" fontId="0" fillId="3" borderId="59" xfId="0" applyFill="1" applyBorder="1" applyAlignment="1">
      <alignment horizontal="center"/>
    </xf>
    <xf numFmtId="49" fontId="0" fillId="3" borderId="68" xfId="0" applyNumberFormat="1" applyFill="1" applyBorder="1" applyAlignment="1">
      <alignment horizontal="left" vertical="center"/>
    </xf>
    <xf numFmtId="0" fontId="0" fillId="3" borderId="58" xfId="0" applyFill="1" applyBorder="1" applyAlignment="1">
      <alignment horizontal="left" vertical="center"/>
    </xf>
    <xf numFmtId="0" fontId="0" fillId="3" borderId="59" xfId="0" applyFill="1" applyBorder="1" applyAlignment="1">
      <alignment horizontal="left" vertical="center"/>
    </xf>
    <xf numFmtId="49" fontId="4" fillId="5" borderId="8" xfId="0" applyNumberFormat="1" applyFont="1" applyFill="1" applyBorder="1" applyAlignment="1">
      <alignment horizontal="center" vertical="center"/>
    </xf>
    <xf numFmtId="0" fontId="4" fillId="5" borderId="8" xfId="0" applyFont="1" applyFill="1" applyBorder="1" applyAlignment="1">
      <alignment horizontal="center" vertical="center"/>
    </xf>
    <xf numFmtId="49" fontId="6" fillId="8" borderId="8" xfId="0" applyNumberFormat="1" applyFont="1" applyFill="1" applyBorder="1" applyAlignment="1">
      <alignment horizontal="center" vertical="center"/>
    </xf>
    <xf numFmtId="0" fontId="6" fillId="8" borderId="8" xfId="0" applyFont="1" applyFill="1" applyBorder="1" applyAlignment="1">
      <alignment horizontal="center" vertical="center"/>
    </xf>
    <xf numFmtId="49" fontId="53" fillId="8" borderId="68" xfId="0" applyNumberFormat="1" applyFont="1" applyFill="1" applyBorder="1" applyAlignment="1">
      <alignment horizontal="center" vertical="center"/>
    </xf>
    <xf numFmtId="0" fontId="6" fillId="8" borderId="58" xfId="0" applyFont="1" applyFill="1" applyBorder="1" applyAlignment="1">
      <alignment horizontal="center" vertical="center"/>
    </xf>
    <xf numFmtId="0" fontId="6" fillId="8" borderId="59" xfId="0" applyFont="1" applyFill="1" applyBorder="1" applyAlignment="1">
      <alignment horizontal="center" vertical="center"/>
    </xf>
    <xf numFmtId="49" fontId="6" fillId="8" borderId="68" xfId="0" applyNumberFormat="1" applyFont="1" applyFill="1" applyBorder="1" applyAlignment="1">
      <alignment horizontal="center" vertical="center"/>
    </xf>
    <xf numFmtId="0" fontId="0" fillId="3" borderId="8" xfId="0" applyNumberFormat="1" applyFill="1" applyBorder="1" applyAlignment="1">
      <alignment horizontal="center" vertical="center" wrapText="1"/>
    </xf>
    <xf numFmtId="0" fontId="0" fillId="3" borderId="8" xfId="0" applyFill="1" applyBorder="1" applyAlignment="1">
      <alignment horizontal="center" vertical="center" wrapText="1"/>
    </xf>
    <xf numFmtId="0" fontId="0" fillId="3" borderId="56" xfId="0" applyFill="1" applyBorder="1" applyAlignment="1">
      <alignment horizontal="center" vertical="center" wrapText="1"/>
    </xf>
    <xf numFmtId="49" fontId="0" fillId="3" borderId="55" xfId="0" applyNumberFormat="1" applyFill="1" applyBorder="1" applyAlignment="1">
      <alignment horizontal="left" vertical="center" wrapText="1"/>
    </xf>
    <xf numFmtId="0" fontId="0" fillId="3" borderId="8" xfId="0" applyFill="1" applyBorder="1" applyAlignment="1">
      <alignment horizontal="left" vertical="center" wrapText="1"/>
    </xf>
    <xf numFmtId="0" fontId="6" fillId="8" borderId="8" xfId="0" applyNumberFormat="1" applyFont="1" applyFill="1" applyBorder="1" applyAlignment="1">
      <alignment horizontal="center" vertical="center" wrapText="1"/>
    </xf>
    <xf numFmtId="0" fontId="6" fillId="8" borderId="56" xfId="0" applyFont="1" applyFill="1" applyBorder="1" applyAlignment="1">
      <alignment horizontal="center" vertical="center" wrapText="1"/>
    </xf>
    <xf numFmtId="49" fontId="6" fillId="8" borderId="55" xfId="0" applyNumberFormat="1" applyFont="1" applyFill="1" applyBorder="1" applyAlignment="1">
      <alignment horizontal="left" vertical="center" wrapText="1"/>
    </xf>
    <xf numFmtId="0" fontId="6" fillId="8" borderId="8" xfId="0" applyFont="1" applyFill="1" applyBorder="1" applyAlignment="1">
      <alignment horizontal="left" vertical="center" wrapText="1"/>
    </xf>
    <xf numFmtId="0" fontId="0" fillId="3" borderId="55" xfId="0" applyNumberFormat="1" applyFill="1" applyBorder="1" applyAlignment="1">
      <alignment horizontal="center" vertical="center" wrapText="1"/>
    </xf>
    <xf numFmtId="0" fontId="6" fillId="8" borderId="55" xfId="0" applyNumberFormat="1" applyFont="1" applyFill="1" applyBorder="1" applyAlignment="1">
      <alignment horizontal="center" vertical="center" wrapText="1"/>
    </xf>
    <xf numFmtId="9" fontId="4" fillId="5" borderId="67" xfId="1" applyFont="1" applyFill="1" applyBorder="1" applyAlignment="1">
      <alignment horizontal="center" vertical="center" wrapText="1"/>
    </xf>
    <xf numFmtId="9" fontId="4" fillId="5" borderId="66" xfId="1" applyFont="1" applyFill="1" applyBorder="1" applyAlignment="1">
      <alignment horizontal="center" vertical="center" wrapText="1"/>
    </xf>
    <xf numFmtId="9" fontId="0" fillId="3" borderId="8" xfId="1" applyFont="1" applyFill="1" applyBorder="1" applyAlignment="1">
      <alignment horizontal="center" vertical="center" wrapText="1"/>
    </xf>
    <xf numFmtId="9" fontId="0" fillId="3" borderId="56" xfId="1" applyFont="1" applyFill="1" applyBorder="1" applyAlignment="1">
      <alignment horizontal="center" vertical="center" wrapText="1"/>
    </xf>
    <xf numFmtId="49" fontId="4" fillId="5" borderId="65" xfId="0" applyNumberFormat="1" applyFont="1" applyFill="1" applyBorder="1" applyAlignment="1">
      <alignment horizontal="left" vertical="center"/>
    </xf>
    <xf numFmtId="0" fontId="4" fillId="5" borderId="67" xfId="0" applyFont="1" applyFill="1" applyBorder="1" applyAlignment="1">
      <alignment horizontal="left" vertical="center"/>
    </xf>
    <xf numFmtId="0" fontId="4" fillId="5" borderId="67" xfId="0" applyNumberFormat="1" applyFont="1" applyFill="1" applyBorder="1" applyAlignment="1">
      <alignment horizontal="center" vertical="center"/>
    </xf>
    <xf numFmtId="0" fontId="4" fillId="5" borderId="67" xfId="0" applyFont="1" applyFill="1" applyBorder="1" applyAlignment="1">
      <alignment horizontal="center" vertical="center"/>
    </xf>
    <xf numFmtId="0" fontId="4" fillId="5" borderId="66" xfId="0" applyFont="1" applyFill="1" applyBorder="1" applyAlignment="1">
      <alignment horizontal="center" vertical="center"/>
    </xf>
    <xf numFmtId="49" fontId="0" fillId="3" borderId="55" xfId="0" applyNumberFormat="1" applyFill="1" applyBorder="1" applyAlignment="1">
      <alignment horizontal="center" vertical="center" wrapText="1"/>
    </xf>
    <xf numFmtId="0" fontId="4" fillId="5" borderId="65" xfId="0" applyNumberFormat="1" applyFont="1" applyFill="1" applyBorder="1" applyAlignment="1">
      <alignment horizontal="center" vertical="center"/>
    </xf>
    <xf numFmtId="49" fontId="54" fillId="3" borderId="55" xfId="0" applyNumberFormat="1" applyFont="1" applyFill="1" applyBorder="1" applyAlignment="1">
      <alignment horizontal="center" vertical="center" wrapText="1"/>
    </xf>
    <xf numFmtId="9" fontId="6" fillId="8" borderId="8" xfId="1" applyFont="1" applyFill="1" applyBorder="1" applyAlignment="1">
      <alignment horizontal="center" vertical="center" wrapText="1"/>
    </xf>
    <xf numFmtId="9" fontId="6" fillId="8" borderId="56" xfId="1" applyFont="1" applyFill="1" applyBorder="1" applyAlignment="1">
      <alignment horizontal="center" vertical="center" wrapText="1"/>
    </xf>
    <xf numFmtId="49" fontId="54" fillId="3" borderId="57" xfId="0" applyNumberFormat="1" applyFont="1" applyFill="1" applyBorder="1" applyAlignment="1">
      <alignment horizontal="center" vertical="top"/>
    </xf>
    <xf numFmtId="0" fontId="0" fillId="3" borderId="58" xfId="0" applyNumberFormat="1" applyFill="1" applyBorder="1" applyAlignment="1">
      <alignment horizontal="center" vertical="top"/>
    </xf>
    <xf numFmtId="0" fontId="0" fillId="3" borderId="59" xfId="0" applyNumberFormat="1" applyFill="1" applyBorder="1" applyAlignment="1">
      <alignment horizontal="center" vertical="top"/>
    </xf>
    <xf numFmtId="49" fontId="6" fillId="23" borderId="8" xfId="0" applyNumberFormat="1" applyFont="1" applyFill="1" applyBorder="1" applyAlignment="1">
      <alignment horizontal="center" vertical="center" wrapText="1"/>
    </xf>
    <xf numFmtId="0" fontId="6" fillId="23" borderId="8" xfId="0" applyFont="1" applyFill="1" applyBorder="1" applyAlignment="1">
      <alignment horizontal="center" vertical="center" wrapText="1"/>
    </xf>
    <xf numFmtId="0" fontId="6" fillId="23" borderId="56" xfId="0" applyFont="1" applyFill="1" applyBorder="1" applyAlignment="1">
      <alignment horizontal="center" vertical="center" wrapText="1"/>
    </xf>
    <xf numFmtId="49" fontId="55" fillId="21" borderId="83" xfId="0" applyNumberFormat="1" applyFont="1" applyFill="1" applyBorder="1" applyAlignment="1">
      <alignment horizontal="center" vertical="center" wrapText="1"/>
    </xf>
    <xf numFmtId="0" fontId="9" fillId="21" borderId="84" xfId="0" applyFont="1" applyFill="1" applyBorder="1" applyAlignment="1">
      <alignment horizontal="center" vertical="center" wrapText="1"/>
    </xf>
    <xf numFmtId="0" fontId="9" fillId="21" borderId="85" xfId="0" applyFont="1" applyFill="1" applyBorder="1" applyAlignment="1">
      <alignment horizontal="center" vertical="center" wrapText="1"/>
    </xf>
    <xf numFmtId="49" fontId="6" fillId="23" borderId="55" xfId="0" applyNumberFormat="1" applyFont="1" applyFill="1" applyBorder="1" applyAlignment="1">
      <alignment horizontal="center" vertical="center" wrapText="1"/>
    </xf>
    <xf numFmtId="0" fontId="6" fillId="23" borderId="55" xfId="0" applyFont="1" applyFill="1" applyBorder="1" applyAlignment="1">
      <alignment horizontal="center" vertical="center" wrapText="1"/>
    </xf>
    <xf numFmtId="0" fontId="46" fillId="25" borderId="0" xfId="0" applyFont="1" applyFill="1" applyAlignment="1">
      <alignment horizontal="left" vertical="center" wrapText="1"/>
    </xf>
    <xf numFmtId="0" fontId="66" fillId="26" borderId="87" xfId="0" applyFont="1" applyFill="1" applyBorder="1" applyAlignment="1">
      <alignment horizontal="left" vertical="center" wrapText="1"/>
    </xf>
    <xf numFmtId="0" fontId="66" fillId="26" borderId="92" xfId="0" applyFont="1" applyFill="1" applyBorder="1" applyAlignment="1">
      <alignment horizontal="left" vertical="center" wrapText="1"/>
    </xf>
    <xf numFmtId="0" fontId="66" fillId="26" borderId="88" xfId="0" applyFont="1" applyFill="1" applyBorder="1" applyAlignment="1">
      <alignment horizontal="left" vertical="center" wrapText="1"/>
    </xf>
    <xf numFmtId="49" fontId="37" fillId="8" borderId="69" xfId="0" applyNumberFormat="1" applyFont="1" applyFill="1" applyBorder="1" applyAlignment="1">
      <alignment horizontal="center" vertical="center" wrapText="1"/>
    </xf>
    <xf numFmtId="0" fontId="37" fillId="8" borderId="70" xfId="0" applyFont="1" applyFill="1" applyBorder="1" applyAlignment="1">
      <alignment horizontal="center" vertical="center" wrapText="1"/>
    </xf>
    <xf numFmtId="0" fontId="37" fillId="8" borderId="71" xfId="0" applyFont="1" applyFill="1" applyBorder="1" applyAlignment="1">
      <alignment horizontal="center" vertical="center" wrapText="1"/>
    </xf>
    <xf numFmtId="0" fontId="37" fillId="8" borderId="144" xfId="0" applyFont="1" applyFill="1" applyBorder="1" applyAlignment="1">
      <alignment horizontal="center" vertical="center" wrapText="1"/>
    </xf>
    <xf numFmtId="0" fontId="37" fillId="8" borderId="138" xfId="0" applyFont="1" applyFill="1" applyBorder="1" applyAlignment="1">
      <alignment horizontal="center" vertical="center" wrapText="1"/>
    </xf>
    <xf numFmtId="0" fontId="37" fillId="8" borderId="145" xfId="0" applyFont="1" applyFill="1" applyBorder="1" applyAlignment="1">
      <alignment horizontal="center" vertical="center" wrapText="1"/>
    </xf>
    <xf numFmtId="49" fontId="38" fillId="8" borderId="51" xfId="0" applyNumberFormat="1" applyFont="1" applyFill="1" applyBorder="1" applyAlignment="1">
      <alignment horizontal="center" vertical="center"/>
    </xf>
    <xf numFmtId="0" fontId="38" fillId="8" borderId="53" xfId="0" applyFont="1" applyFill="1" applyBorder="1" applyAlignment="1">
      <alignment horizontal="center" vertical="center"/>
    </xf>
    <xf numFmtId="0" fontId="38" fillId="8" borderId="52" xfId="0" applyFont="1" applyFill="1" applyBorder="1" applyAlignment="1">
      <alignment horizontal="center" vertical="center"/>
    </xf>
    <xf numFmtId="49" fontId="37" fillId="3" borderId="5" xfId="0" applyNumberFormat="1" applyFont="1" applyFill="1" applyBorder="1" applyAlignment="1">
      <alignment horizontal="center" vertical="center" wrapText="1"/>
    </xf>
    <xf numFmtId="0" fontId="37" fillId="3" borderId="5" xfId="0" applyFont="1" applyFill="1" applyBorder="1" applyAlignment="1">
      <alignment horizontal="center" vertical="center" wrapText="1"/>
    </xf>
    <xf numFmtId="9" fontId="37" fillId="27" borderId="8" xfId="0" applyNumberFormat="1" applyFont="1" applyFill="1" applyBorder="1" applyAlignment="1">
      <alignment horizontal="center" vertical="center"/>
    </xf>
    <xf numFmtId="49" fontId="37" fillId="3" borderId="5" xfId="0" applyNumberFormat="1" applyFont="1" applyFill="1" applyBorder="1" applyAlignment="1">
      <alignment horizontal="center" vertical="center"/>
    </xf>
    <xf numFmtId="0" fontId="37" fillId="3" borderId="5" xfId="0" applyFont="1" applyFill="1" applyBorder="1" applyAlignment="1">
      <alignment horizontal="center" vertical="center"/>
    </xf>
    <xf numFmtId="0" fontId="65" fillId="5" borderId="70" xfId="0" applyNumberFormat="1" applyFont="1" applyFill="1" applyBorder="1" applyAlignment="1">
      <alignment horizontal="left" vertical="center" wrapText="1"/>
    </xf>
    <xf numFmtId="0" fontId="36" fillId="5" borderId="70" xfId="0" applyNumberFormat="1" applyFont="1" applyFill="1" applyBorder="1" applyAlignment="1">
      <alignment horizontal="left" vertical="center" wrapText="1"/>
    </xf>
    <xf numFmtId="0" fontId="36" fillId="5" borderId="71" xfId="0" applyNumberFormat="1" applyFont="1" applyFill="1" applyBorder="1" applyAlignment="1">
      <alignment horizontal="left" vertical="center" wrapText="1"/>
    </xf>
    <xf numFmtId="0" fontId="36" fillId="5" borderId="48" xfId="0" applyNumberFormat="1" applyFont="1" applyFill="1" applyBorder="1" applyAlignment="1">
      <alignment horizontal="left" vertical="center" wrapText="1"/>
    </xf>
    <xf numFmtId="0" fontId="36" fillId="5" borderId="74" xfId="0" applyNumberFormat="1" applyFont="1" applyFill="1" applyBorder="1" applyAlignment="1">
      <alignment horizontal="left" vertical="center" wrapText="1"/>
    </xf>
    <xf numFmtId="49" fontId="38" fillId="8" borderId="79" xfId="0" applyNumberFormat="1" applyFont="1" applyFill="1" applyBorder="1" applyAlignment="1">
      <alignment horizontal="center" vertical="center"/>
    </xf>
    <xf numFmtId="0" fontId="38" fillId="8" borderId="80" xfId="0" applyFont="1" applyFill="1" applyBorder="1" applyAlignment="1">
      <alignment horizontal="center" vertical="center"/>
    </xf>
    <xf numFmtId="0" fontId="38" fillId="8" borderId="81" xfId="0" applyFont="1" applyFill="1" applyBorder="1" applyAlignment="1">
      <alignment horizontal="center" vertical="center"/>
    </xf>
    <xf numFmtId="49" fontId="6" fillId="18" borderId="8" xfId="0" applyNumberFormat="1" applyFont="1" applyFill="1" applyBorder="1" applyAlignment="1">
      <alignment horizontal="center" vertical="center" wrapText="1"/>
    </xf>
    <xf numFmtId="0" fontId="6" fillId="18" borderId="8" xfId="0" applyFont="1" applyFill="1" applyBorder="1" applyAlignment="1">
      <alignment horizontal="center" vertical="center" wrapText="1"/>
    </xf>
    <xf numFmtId="0" fontId="6" fillId="18" borderId="56" xfId="0" applyFont="1" applyFill="1" applyBorder="1" applyAlignment="1">
      <alignment horizontal="center" vertical="center" wrapText="1"/>
    </xf>
    <xf numFmtId="49" fontId="4" fillId="22" borderId="83" xfId="0" applyNumberFormat="1" applyFont="1" applyFill="1" applyBorder="1" applyAlignment="1">
      <alignment horizontal="center" vertical="center" wrapText="1"/>
    </xf>
    <xf numFmtId="0" fontId="4" fillId="22" borderId="84" xfId="0" applyFont="1" applyFill="1" applyBorder="1" applyAlignment="1">
      <alignment horizontal="center" vertical="center" wrapText="1"/>
    </xf>
    <xf numFmtId="0" fontId="4" fillId="22" borderId="85" xfId="0" applyFont="1" applyFill="1" applyBorder="1" applyAlignment="1">
      <alignment horizontal="center" vertical="center" wrapText="1"/>
    </xf>
    <xf numFmtId="49" fontId="6" fillId="18" borderId="55" xfId="0" applyNumberFormat="1" applyFont="1" applyFill="1" applyBorder="1" applyAlignment="1">
      <alignment horizontal="center" vertical="center" wrapText="1"/>
    </xf>
    <xf numFmtId="0" fontId="6" fillId="18" borderId="55" xfId="0" applyFont="1" applyFill="1" applyBorder="1" applyAlignment="1">
      <alignment horizontal="center" vertical="center" wrapText="1"/>
    </xf>
    <xf numFmtId="9" fontId="6" fillId="27" borderId="68" xfId="0" applyNumberFormat="1" applyFont="1" applyFill="1" applyBorder="1" applyAlignment="1">
      <alignment horizontal="center" vertical="center"/>
    </xf>
    <xf numFmtId="9" fontId="6" fillId="27" borderId="58" xfId="0" applyNumberFormat="1" applyFont="1" applyFill="1" applyBorder="1" applyAlignment="1">
      <alignment horizontal="center" vertical="center"/>
    </xf>
    <xf numFmtId="9" fontId="6" fillId="27" borderId="59" xfId="0" applyNumberFormat="1" applyFont="1" applyFill="1" applyBorder="1" applyAlignment="1">
      <alignment horizontal="center" vertical="center"/>
    </xf>
    <xf numFmtId="9" fontId="6" fillId="27" borderId="8" xfId="0" applyNumberFormat="1" applyFont="1" applyFill="1" applyBorder="1" applyAlignment="1">
      <alignment horizontal="center" vertical="center"/>
    </xf>
    <xf numFmtId="9" fontId="0" fillId="27" borderId="10" xfId="0" applyNumberFormat="1" applyFill="1" applyBorder="1" applyAlignment="1">
      <alignment horizontal="center" vertical="center"/>
    </xf>
    <xf numFmtId="9" fontId="0" fillId="27" borderId="5" xfId="0" applyNumberFormat="1" applyFill="1" applyBorder="1" applyAlignment="1">
      <alignment horizontal="center" vertical="center"/>
    </xf>
    <xf numFmtId="9" fontId="0" fillId="27" borderId="77" xfId="0" applyNumberFormat="1" applyFill="1" applyBorder="1" applyAlignment="1">
      <alignment horizontal="center" vertical="center"/>
    </xf>
    <xf numFmtId="9" fontId="0" fillId="3" borderId="5" xfId="0" applyNumberFormat="1" applyFill="1" applyBorder="1" applyAlignment="1">
      <alignment horizontal="center" vertical="center"/>
    </xf>
    <xf numFmtId="9" fontId="0" fillId="3" borderId="77" xfId="0" applyNumberFormat="1" applyFill="1" applyBorder="1" applyAlignment="1">
      <alignment horizontal="center" vertical="center"/>
    </xf>
    <xf numFmtId="49" fontId="38" fillId="27" borderId="51" xfId="0" applyNumberFormat="1" applyFont="1" applyFill="1" applyBorder="1" applyAlignment="1">
      <alignment horizontal="center" vertical="center"/>
    </xf>
    <xf numFmtId="0" fontId="38" fillId="27" borderId="53" xfId="0" applyFont="1" applyFill="1" applyBorder="1" applyAlignment="1">
      <alignment horizontal="center" vertical="center"/>
    </xf>
    <xf numFmtId="0" fontId="38" fillId="27" borderId="52" xfId="0" applyFont="1" applyFill="1" applyBorder="1" applyAlignment="1">
      <alignment horizontal="center" vertical="center"/>
    </xf>
    <xf numFmtId="49" fontId="6" fillId="3" borderId="5" xfId="0" applyNumberFormat="1" applyFont="1" applyFill="1" applyBorder="1" applyAlignment="1">
      <alignment horizontal="center" vertical="center" wrapText="1"/>
    </xf>
    <xf numFmtId="0" fontId="6" fillId="3" borderId="5" xfId="0" applyFont="1" applyFill="1" applyBorder="1" applyAlignment="1">
      <alignment horizontal="center" vertical="center" wrapText="1"/>
    </xf>
    <xf numFmtId="49" fontId="6" fillId="27" borderId="5" xfId="0" applyNumberFormat="1" applyFont="1" applyFill="1" applyBorder="1" applyAlignment="1">
      <alignment horizontal="center" vertical="center" wrapText="1"/>
    </xf>
    <xf numFmtId="0" fontId="6" fillId="27" borderId="5" xfId="0" applyFont="1" applyFill="1" applyBorder="1" applyAlignment="1">
      <alignment horizontal="center" vertical="center" wrapText="1"/>
    </xf>
    <xf numFmtId="49" fontId="36" fillId="5" borderId="70" xfId="0" applyNumberFormat="1" applyFont="1" applyFill="1" applyBorder="1" applyAlignment="1">
      <alignment horizontal="right" vertical="center"/>
    </xf>
    <xf numFmtId="0" fontId="36" fillId="5" borderId="70" xfId="0" applyFont="1" applyFill="1" applyBorder="1" applyAlignment="1">
      <alignment horizontal="right" vertical="center"/>
    </xf>
    <xf numFmtId="0" fontId="36" fillId="5" borderId="48" xfId="0" applyFont="1" applyFill="1" applyBorder="1" applyAlignment="1">
      <alignment horizontal="right" vertical="center"/>
    </xf>
    <xf numFmtId="49" fontId="10" fillId="5" borderId="69" xfId="0" applyNumberFormat="1" applyFont="1" applyFill="1" applyBorder="1" applyAlignment="1">
      <alignment horizontal="center" vertical="center"/>
    </xf>
    <xf numFmtId="0" fontId="10" fillId="5" borderId="70" xfId="0" applyFont="1" applyFill="1" applyBorder="1" applyAlignment="1">
      <alignment horizontal="center" vertical="center"/>
    </xf>
    <xf numFmtId="0" fontId="10" fillId="5" borderId="73" xfId="0" applyFont="1" applyFill="1" applyBorder="1" applyAlignment="1">
      <alignment horizontal="center" vertical="center"/>
    </xf>
    <xf numFmtId="0" fontId="10" fillId="5" borderId="48" xfId="0" applyFont="1" applyFill="1" applyBorder="1" applyAlignment="1">
      <alignment horizontal="center" vertical="center"/>
    </xf>
    <xf numFmtId="0" fontId="80" fillId="33" borderId="156" xfId="7" applyFont="1" applyBorder="1" applyAlignment="1">
      <alignment horizontal="center" vertical="center" wrapText="1"/>
    </xf>
    <xf numFmtId="0" fontId="80" fillId="33" borderId="157" xfId="7" applyFont="1" applyBorder="1" applyAlignment="1">
      <alignment horizontal="center" vertical="center" wrapText="1"/>
    </xf>
    <xf numFmtId="0" fontId="80" fillId="33" borderId="5" xfId="7" applyFont="1" applyBorder="1" applyAlignment="1">
      <alignment horizontal="center" vertical="center" wrapText="1"/>
    </xf>
    <xf numFmtId="0" fontId="80" fillId="33" borderId="158" xfId="7" applyFont="1" applyBorder="1" applyAlignment="1">
      <alignment horizontal="center" vertical="center" wrapText="1"/>
    </xf>
    <xf numFmtId="0" fontId="80" fillId="33" borderId="159" xfId="7" applyFont="1" applyBorder="1" applyAlignment="1">
      <alignment horizontal="center" vertical="center" wrapText="1"/>
    </xf>
    <xf numFmtId="0" fontId="80" fillId="33" borderId="160" xfId="7" applyFont="1" applyBorder="1" applyAlignment="1">
      <alignment horizontal="center" vertical="center" wrapText="1"/>
    </xf>
    <xf numFmtId="0" fontId="0" fillId="3" borderId="7" xfId="0" applyFill="1" applyBorder="1" applyAlignment="1">
      <alignment horizontal="center" vertical="center" wrapText="1"/>
    </xf>
    <xf numFmtId="0" fontId="0" fillId="11" borderId="8" xfId="0" applyFill="1" applyBorder="1" applyAlignment="1">
      <alignment horizontal="left" vertical="center" wrapText="1"/>
    </xf>
    <xf numFmtId="49" fontId="56" fillId="24" borderId="86" xfId="0" applyNumberFormat="1" applyFont="1" applyFill="1" applyBorder="1" applyAlignment="1">
      <alignment horizontal="center" vertical="center" wrapText="1"/>
    </xf>
    <xf numFmtId="0" fontId="38" fillId="24" borderId="147" xfId="0" applyFont="1" applyFill="1" applyBorder="1" applyAlignment="1">
      <alignment horizontal="center" vertical="center" wrapText="1"/>
    </xf>
    <xf numFmtId="0" fontId="48" fillId="25" borderId="0" xfId="0" applyFont="1" applyFill="1" applyAlignment="1">
      <alignment horizontal="left" vertical="center" wrapText="1"/>
    </xf>
    <xf numFmtId="0" fontId="45" fillId="25" borderId="0" xfId="0" applyFont="1" applyFill="1" applyAlignment="1">
      <alignment horizontal="left" vertical="center" wrapText="1"/>
    </xf>
    <xf numFmtId="0" fontId="54" fillId="11" borderId="8" xfId="0" applyFont="1" applyFill="1" applyBorder="1" applyAlignment="1">
      <alignment horizontal="left" vertical="center" wrapText="1"/>
    </xf>
    <xf numFmtId="49" fontId="38" fillId="24" borderId="68" xfId="0" applyNumberFormat="1" applyFont="1" applyFill="1" applyBorder="1" applyAlignment="1">
      <alignment horizontal="center" vertical="center" wrapText="1"/>
    </xf>
    <xf numFmtId="0" fontId="38" fillId="24" borderId="58" xfId="0" applyFont="1" applyFill="1" applyBorder="1" applyAlignment="1">
      <alignment horizontal="center" vertical="center" wrapText="1"/>
    </xf>
    <xf numFmtId="0" fontId="38" fillId="24" borderId="59" xfId="0" applyFont="1" applyFill="1" applyBorder="1" applyAlignment="1">
      <alignment horizontal="center" vertical="center" wrapText="1"/>
    </xf>
    <xf numFmtId="49" fontId="38" fillId="24" borderId="155" xfId="0" applyNumberFormat="1" applyFont="1" applyFill="1" applyBorder="1" applyAlignment="1">
      <alignment horizontal="center" vertical="center" wrapText="1"/>
    </xf>
    <xf numFmtId="49" fontId="38" fillId="24" borderId="147" xfId="0" applyNumberFormat="1" applyFont="1" applyFill="1" applyBorder="1" applyAlignment="1">
      <alignment horizontal="center" vertical="center" wrapText="1"/>
    </xf>
    <xf numFmtId="0" fontId="76" fillId="32" borderId="128" xfId="6" applyFont="1" applyBorder="1" applyAlignment="1">
      <alignment horizontal="center" vertical="center"/>
    </xf>
    <xf numFmtId="0" fontId="76" fillId="32" borderId="129" xfId="6" applyFont="1" applyBorder="1" applyAlignment="1">
      <alignment horizontal="center" vertical="center"/>
    </xf>
    <xf numFmtId="0" fontId="80" fillId="33" borderId="133" xfId="7" applyFont="1" applyAlignment="1">
      <alignment horizontal="center" vertical="center" wrapText="1"/>
    </xf>
    <xf numFmtId="0" fontId="0" fillId="0" borderId="126" xfId="0" applyBorder="1" applyAlignment="1">
      <alignment horizontal="center"/>
    </xf>
    <xf numFmtId="0" fontId="71" fillId="0" borderId="127" xfId="0" applyFont="1" applyBorder="1" applyAlignment="1">
      <alignment horizontal="center" vertical="center" wrapText="1"/>
    </xf>
    <xf numFmtId="0" fontId="71" fillId="0" borderId="121" xfId="0" applyFont="1" applyBorder="1" applyAlignment="1">
      <alignment horizontal="center" vertical="center" wrapText="1"/>
    </xf>
    <xf numFmtId="0" fontId="54" fillId="0" borderId="149" xfId="0" applyFont="1" applyBorder="1" applyAlignment="1">
      <alignment horizontal="center"/>
    </xf>
    <xf numFmtId="0" fontId="79" fillId="31" borderId="130" xfId="5" applyFont="1" applyBorder="1" applyAlignment="1">
      <alignment horizontal="center"/>
    </xf>
    <xf numFmtId="0" fontId="79" fillId="31" borderId="131" xfId="5" applyFont="1" applyBorder="1" applyAlignment="1">
      <alignment horizontal="center"/>
    </xf>
    <xf numFmtId="0" fontId="78" fillId="0" borderId="123" xfId="0" applyFont="1" applyBorder="1" applyAlignment="1">
      <alignment horizontal="center" vertical="center"/>
    </xf>
    <xf numFmtId="0" fontId="0" fillId="0" borderId="124" xfId="0" applyBorder="1" applyAlignment="1">
      <alignment horizontal="center" vertical="center"/>
    </xf>
    <xf numFmtId="0" fontId="0" fillId="0" borderId="125" xfId="0" applyBorder="1" applyAlignment="1">
      <alignment horizontal="center" vertical="center"/>
    </xf>
    <xf numFmtId="0" fontId="54" fillId="0" borderId="119" xfId="0" applyFont="1" applyBorder="1" applyAlignment="1">
      <alignment horizontal="center" vertical="center" wrapText="1"/>
    </xf>
    <xf numFmtId="0" fontId="54" fillId="0" borderId="120" xfId="0" applyFont="1" applyBorder="1" applyAlignment="1">
      <alignment horizontal="center" vertical="center" wrapText="1"/>
    </xf>
    <xf numFmtId="0" fontId="71" fillId="0" borderId="162" xfId="0" applyFont="1" applyBorder="1" applyAlignment="1">
      <alignment horizontal="center" vertical="center" wrapText="1"/>
    </xf>
    <xf numFmtId="0" fontId="84" fillId="30" borderId="109" xfId="4" applyFont="1" applyBorder="1" applyAlignment="1">
      <alignment horizontal="center" vertical="center" wrapText="1"/>
    </xf>
    <xf numFmtId="9" fontId="84" fillId="30" borderId="109" xfId="4" applyNumberFormat="1" applyFont="1" applyBorder="1" applyAlignment="1">
      <alignment horizontal="center" vertical="center"/>
    </xf>
    <xf numFmtId="9" fontId="84" fillId="30" borderId="109" xfId="4" applyNumberFormat="1" applyFont="1" applyBorder="1" applyAlignment="1">
      <alignment horizontal="center" vertical="center" wrapText="1"/>
    </xf>
    <xf numFmtId="0" fontId="0" fillId="0" borderId="109" xfId="0" applyBorder="1" applyAlignment="1">
      <alignment horizontal="left" vertical="center" wrapText="1"/>
    </xf>
    <xf numFmtId="0" fontId="0" fillId="0" borderId="109" xfId="0" applyBorder="1"/>
  </cellXfs>
  <cellStyles count="8">
    <cellStyle name="20% - Énfasis1" xfId="6" builtinId="30"/>
    <cellStyle name="Bueno" xfId="2" builtinId="26"/>
    <cellStyle name="Entrada" xfId="5" builtinId="20"/>
    <cellStyle name="Incorrecto" xfId="3" builtinId="27"/>
    <cellStyle name="Neutral" xfId="4" builtinId="28"/>
    <cellStyle name="Normal" xfId="0" builtinId="0"/>
    <cellStyle name="Notas" xfId="7" builtinId="10"/>
    <cellStyle name="Porcentaje" xfId="1" builtinId="5"/>
  </cellStyles>
  <dxfs count="6">
    <dxf>
      <font>
        <color auto="1"/>
      </font>
    </dxf>
    <dxf>
      <font>
        <color auto="1"/>
      </font>
    </dxf>
    <dxf>
      <font>
        <color auto="1"/>
      </font>
    </dxf>
    <dxf>
      <font>
        <color auto="1"/>
      </font>
    </dxf>
    <dxf>
      <font>
        <color auto="1"/>
      </font>
    </dxf>
    <dxf>
      <font>
        <color auto="1"/>
      </font>
    </dxf>
  </dxfs>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7D508C"/>
      <rgbColor rgb="FFAAAAAA"/>
      <rgbColor rgb="FFFFFFFF"/>
      <rgbColor rgb="FF666699"/>
      <rgbColor rgb="FF7F7F7F"/>
      <rgbColor rgb="FF7F7F7F"/>
      <rgbColor rgb="FFD8D8D8"/>
      <rgbColor rgb="FFFFFFCC"/>
      <rgbColor rgb="FFD8D8D8"/>
      <rgbColor rgb="FFFFF6F5"/>
      <rgbColor rgb="FFFFF9FC"/>
      <rgbColor rgb="FFFFC000"/>
      <rgbColor rgb="FFF2F2F2"/>
      <rgbColor rgb="FFFF0000"/>
      <rgbColor rgb="FF4C1966"/>
      <rgbColor rgb="FFF4C242"/>
      <rgbColor rgb="FF0070C0"/>
      <rgbColor rgb="FF595959"/>
      <rgbColor rgb="FFFFF6DE"/>
      <rgbColor rgb="FFECAD27"/>
      <rgbColor rgb="FFFFFF79"/>
      <rgbColor rgb="FF8DC475"/>
      <rgbColor rgb="FFE0EFD4"/>
      <rgbColor rgb="FF000000"/>
      <rgbColor rgb="FFD63D25"/>
      <rgbColor rgb="FFF3DED3"/>
      <rgbColor rgb="FF7C8A91"/>
      <rgbColor rgb="FF7C8A91"/>
      <rgbColor rgb="FF0096D6"/>
      <rgbColor rgb="FFCBE9F6"/>
      <rgbColor rgb="FF005394"/>
      <rgbColor rgb="FFC55B25"/>
      <rgbColor rgb="FFCBDCE9"/>
      <rgbColor rgb="FF00B050"/>
      <rgbColor rgb="FFC0E8A3"/>
      <rgbColor rgb="FFF6DDD0"/>
      <rgbColor rgb="FFD9E1F2"/>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66"/>
      <color rgb="FFFF3300"/>
      <color rgb="FFFF505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200" b="1" i="0" u="none" strike="noStrike">
                <a:solidFill>
                  <a:srgbClr val="000000"/>
                </a:solidFill>
                <a:latin typeface="Calibri"/>
              </a:defRPr>
            </a:pPr>
            <a:r>
              <a:rPr lang="es-MX" sz="1200" b="1" i="0" u="none" strike="noStrike">
                <a:solidFill>
                  <a:srgbClr val="000000"/>
                </a:solidFill>
                <a:latin typeface="Calibri"/>
              </a:rPr>
              <a:t>                                           </a:t>
            </a:r>
            <a:r>
              <a:rPr lang="es-MX" sz="1200" b="1" i="0" u="none" strike="noStrike">
                <a:solidFill>
                  <a:srgbClr val="000000"/>
                </a:solidFill>
                <a:latin typeface="+mn-lt"/>
              </a:rPr>
              <a:t>Evaluación del Parque Industrial de acuerdo al</a:t>
            </a:r>
          </a:p>
          <a:p>
            <a:pPr>
              <a:defRPr sz="1200" b="1" i="0" u="none" strike="noStrike">
                <a:solidFill>
                  <a:srgbClr val="000000"/>
                </a:solidFill>
                <a:latin typeface="Calibri"/>
              </a:defRPr>
            </a:pPr>
            <a:r>
              <a:rPr lang="es-MX" sz="1200" b="1" i="0" u="none" strike="noStrike">
                <a:solidFill>
                  <a:srgbClr val="000000"/>
                </a:solidFill>
                <a:latin typeface="+mn-lt"/>
              </a:rPr>
              <a:t>                                   Marco Internacional para los PEIs
                                           </a:t>
            </a:r>
            <a:r>
              <a:rPr lang="es-MX" sz="1200" b="0" i="0" u="none" strike="noStrike">
                <a:solidFill>
                  <a:srgbClr val="000000"/>
                </a:solidFill>
                <a:latin typeface="+mn-lt"/>
              </a:rPr>
              <a:t>(ONUDI, GBM, GIZ 2021)</a:t>
            </a:r>
          </a:p>
        </c:rich>
      </c:tx>
      <c:layout>
        <c:manualLayout>
          <c:xMode val="edge"/>
          <c:yMode val="edge"/>
          <c:x val="0"/>
          <c:y val="1.3850418533474062E-2"/>
          <c:w val="1"/>
          <c:h val="0.13612299999999999"/>
        </c:manualLayout>
      </c:layout>
      <c:overlay val="1"/>
      <c:spPr>
        <a:noFill/>
        <a:effectLst/>
      </c:spPr>
    </c:title>
    <c:autoTitleDeleted val="0"/>
    <c:plotArea>
      <c:layout>
        <c:manualLayout>
          <c:layoutTarget val="inner"/>
          <c:xMode val="edge"/>
          <c:yMode val="edge"/>
          <c:x val="8.6963700000000005E-2"/>
          <c:y val="0.13612299999999999"/>
          <c:w val="0.89102199999999998"/>
          <c:h val="0.61252700000000004"/>
        </c:manualLayout>
      </c:layout>
      <c:barChart>
        <c:barDir val="col"/>
        <c:grouping val="stacked"/>
        <c:varyColors val="0"/>
        <c:ser>
          <c:idx val="0"/>
          <c:order val="0"/>
          <c:tx>
            <c:strRef>
              <c:f>'Gráficos - Desempeño del PEI'!$M$14</c:f>
              <c:strCache>
                <c:ptCount val="1"/>
                <c:pt idx="0">
                  <c:v>Si</c:v>
                </c:pt>
              </c:strCache>
            </c:strRef>
          </c:tx>
          <c:spPr>
            <a:solidFill>
              <a:srgbClr val="00B050"/>
            </a:solidFill>
            <a:ln w="12700" cap="flat">
              <a:noFill/>
              <a:miter lim="400000"/>
            </a:ln>
            <a:effectLst/>
          </c:spPr>
          <c:invertIfNegative val="0"/>
          <c:cat>
            <c:strRef>
              <c:f>'Gráficos - Desempeño del PEI'!$B$15:$B$19</c:f>
              <c:strCache>
                <c:ptCount val="5"/>
                <c:pt idx="0">
                  <c:v>Administración del parque</c:v>
                </c:pt>
                <c:pt idx="1">
                  <c:v>Desempeño medioambiental</c:v>
                </c:pt>
                <c:pt idx="2">
                  <c:v>Desempeño social</c:v>
                </c:pt>
                <c:pt idx="3">
                  <c:v>Desempeño económico</c:v>
                </c:pt>
                <c:pt idx="4">
                  <c:v>Desempeño general</c:v>
                </c:pt>
              </c:strCache>
            </c:strRef>
          </c:cat>
          <c:val>
            <c:numRef>
              <c:f>'Gráficos - Desempeño del PEI'!$M$15:$M$19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101D-4908-83D7-23074DF61DFC}"/>
            </c:ext>
          </c:extLst>
        </c:ser>
        <c:ser>
          <c:idx val="1"/>
          <c:order val="1"/>
          <c:tx>
            <c:strRef>
              <c:f>'Gráficos - Desempeño del PEI'!$S$14</c:f>
              <c:strCache>
                <c:ptCount val="1"/>
                <c:pt idx="0">
                  <c:v>Parcialmente</c:v>
                </c:pt>
              </c:strCache>
            </c:strRef>
          </c:tx>
          <c:spPr>
            <a:solidFill>
              <a:srgbClr val="C1E8A4"/>
            </a:solidFill>
            <a:ln w="12700" cap="flat">
              <a:noFill/>
              <a:miter lim="400000"/>
            </a:ln>
            <a:effectLst/>
          </c:spPr>
          <c:invertIfNegative val="0"/>
          <c:cat>
            <c:strRef>
              <c:f>'Gráficos - Desempeño del PEI'!$B$15:$B$19</c:f>
              <c:strCache>
                <c:ptCount val="5"/>
                <c:pt idx="0">
                  <c:v>Administración del parque</c:v>
                </c:pt>
                <c:pt idx="1">
                  <c:v>Desempeño medioambiental</c:v>
                </c:pt>
                <c:pt idx="2">
                  <c:v>Desempeño social</c:v>
                </c:pt>
                <c:pt idx="3">
                  <c:v>Desempeño económico</c:v>
                </c:pt>
                <c:pt idx="4">
                  <c:v>Desempeño general</c:v>
                </c:pt>
              </c:strCache>
            </c:strRef>
          </c:cat>
          <c:val>
            <c:numRef>
              <c:f>'Gráficos - Desempeño del PEI'!$S$15:$S$19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101D-4908-83D7-23074DF61DFC}"/>
            </c:ext>
          </c:extLst>
        </c:ser>
        <c:ser>
          <c:idx val="2"/>
          <c:order val="2"/>
          <c:tx>
            <c:strRef>
              <c:f>'Gráficos - Desempeño del PEI'!$Y$14</c:f>
              <c:strCache>
                <c:ptCount val="1"/>
                <c:pt idx="0">
                  <c:v>No</c:v>
                </c:pt>
              </c:strCache>
            </c:strRef>
          </c:tx>
          <c:spPr>
            <a:solidFill>
              <a:srgbClr val="F6DDD1"/>
            </a:solidFill>
            <a:ln w="12700" cap="flat">
              <a:noFill/>
              <a:miter lim="400000"/>
            </a:ln>
            <a:effectLst/>
          </c:spPr>
          <c:invertIfNegative val="0"/>
          <c:cat>
            <c:strRef>
              <c:f>'Gráficos - Desempeño del PEI'!$B$15:$B$19</c:f>
              <c:strCache>
                <c:ptCount val="5"/>
                <c:pt idx="0">
                  <c:v>Administración del parque</c:v>
                </c:pt>
                <c:pt idx="1">
                  <c:v>Desempeño medioambiental</c:v>
                </c:pt>
                <c:pt idx="2">
                  <c:v>Desempeño social</c:v>
                </c:pt>
                <c:pt idx="3">
                  <c:v>Desempeño económico</c:v>
                </c:pt>
                <c:pt idx="4">
                  <c:v>Desempeño general</c:v>
                </c:pt>
              </c:strCache>
            </c:strRef>
          </c:cat>
          <c:val>
            <c:numRef>
              <c:f>'Gráficos - Desempeño del PEI'!$Y$15:$Y$19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101D-4908-83D7-23074DF61DFC}"/>
            </c:ext>
          </c:extLst>
        </c:ser>
        <c:ser>
          <c:idx val="3"/>
          <c:order val="3"/>
          <c:tx>
            <c:strRef>
              <c:f>'Gráficos - Desempeño del PEI'!$AE$14</c:f>
              <c:strCache>
                <c:ptCount val="1"/>
                <c:pt idx="0">
                  <c:v>Por confirmar</c:v>
                </c:pt>
              </c:strCache>
            </c:strRef>
          </c:tx>
          <c:spPr>
            <a:solidFill>
              <a:srgbClr val="808080"/>
            </a:solidFill>
            <a:ln w="12700" cap="flat">
              <a:noFill/>
              <a:miter lim="400000"/>
            </a:ln>
            <a:effectLst/>
          </c:spPr>
          <c:invertIfNegative val="0"/>
          <c:cat>
            <c:strRef>
              <c:f>'Gráficos - Desempeño del PEI'!$B$15:$B$19</c:f>
              <c:strCache>
                <c:ptCount val="5"/>
                <c:pt idx="0">
                  <c:v>Administración del parque</c:v>
                </c:pt>
                <c:pt idx="1">
                  <c:v>Desempeño medioambiental</c:v>
                </c:pt>
                <c:pt idx="2">
                  <c:v>Desempeño social</c:v>
                </c:pt>
                <c:pt idx="3">
                  <c:v>Desempeño económico</c:v>
                </c:pt>
                <c:pt idx="4">
                  <c:v>Desempeño general</c:v>
                </c:pt>
              </c:strCache>
            </c:strRef>
          </c:cat>
          <c:val>
            <c:numRef>
              <c:f>'Gráficos - Desempeño del PEI'!$AE$15:$AE$19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3-101D-4908-83D7-23074DF61DFC}"/>
            </c:ext>
          </c:extLst>
        </c:ser>
        <c:ser>
          <c:idx val="4"/>
          <c:order val="4"/>
          <c:tx>
            <c:strRef>
              <c:f>'Gráficos - Desempeño del PEI'!$AL$14</c:f>
              <c:strCache>
                <c:ptCount val="1"/>
                <c:pt idx="0">
                  <c:v>No aplica</c:v>
                </c:pt>
              </c:strCache>
            </c:strRef>
          </c:tx>
          <c:spPr>
            <a:solidFill>
              <a:srgbClr val="D9D9D9"/>
            </a:solidFill>
            <a:ln w="12700" cap="flat">
              <a:noFill/>
              <a:miter lim="400000"/>
            </a:ln>
            <a:effectLst/>
          </c:spPr>
          <c:invertIfNegative val="0"/>
          <c:cat>
            <c:strRef>
              <c:f>'Gráficos - Desempeño del PEI'!$B$15:$B$19</c:f>
              <c:strCache>
                <c:ptCount val="5"/>
                <c:pt idx="0">
                  <c:v>Administración del parque</c:v>
                </c:pt>
                <c:pt idx="1">
                  <c:v>Desempeño medioambiental</c:v>
                </c:pt>
                <c:pt idx="2">
                  <c:v>Desempeño social</c:v>
                </c:pt>
                <c:pt idx="3">
                  <c:v>Desempeño económico</c:v>
                </c:pt>
                <c:pt idx="4">
                  <c:v>Desempeño general</c:v>
                </c:pt>
              </c:strCache>
            </c:strRef>
          </c:cat>
          <c:val>
            <c:numRef>
              <c:f>'Gráficos - Desempeño del PEI'!$AL$15:$AL$19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4-101D-4908-83D7-23074DF61DFC}"/>
            </c:ext>
          </c:extLst>
        </c:ser>
        <c:dLbls>
          <c:showLegendKey val="0"/>
          <c:showVal val="0"/>
          <c:showCatName val="0"/>
          <c:showSerName val="0"/>
          <c:showPercent val="0"/>
          <c:showBubbleSize val="0"/>
        </c:dLbls>
        <c:gapWidth val="150"/>
        <c:overlap val="100"/>
        <c:axId val="477257712"/>
        <c:axId val="477259280"/>
      </c:barChart>
      <c:catAx>
        <c:axId val="477257712"/>
        <c:scaling>
          <c:orientation val="minMax"/>
        </c:scaling>
        <c:delete val="0"/>
        <c:axPos val="b"/>
        <c:numFmt formatCode="General" sourceLinked="1"/>
        <c:majorTickMark val="none"/>
        <c:minorTickMark val="none"/>
        <c:tickLblPos val="low"/>
        <c:spPr>
          <a:ln w="12700" cap="flat">
            <a:solidFill>
              <a:srgbClr val="D9D9D9"/>
            </a:solidFill>
            <a:prstDash val="solid"/>
            <a:round/>
          </a:ln>
        </c:spPr>
        <c:txPr>
          <a:bodyPr rot="0"/>
          <a:lstStyle/>
          <a:p>
            <a:pPr>
              <a:defRPr sz="1000" b="0" i="0" u="none" strike="noStrike">
                <a:solidFill>
                  <a:srgbClr val="595959"/>
                </a:solidFill>
                <a:latin typeface="Calibri"/>
              </a:defRPr>
            </a:pPr>
            <a:endParaRPr lang="es-CO"/>
          </a:p>
        </c:txPr>
        <c:crossAx val="477259280"/>
        <c:crosses val="autoZero"/>
        <c:auto val="1"/>
        <c:lblAlgn val="ctr"/>
        <c:lblOffset val="100"/>
        <c:noMultiLvlLbl val="1"/>
      </c:catAx>
      <c:valAx>
        <c:axId val="477259280"/>
        <c:scaling>
          <c:orientation val="minMax"/>
          <c:max val="66"/>
          <c:min val="0"/>
        </c:scaling>
        <c:delete val="0"/>
        <c:axPos val="l"/>
        <c:majorGridlines>
          <c:spPr>
            <a:ln w="12700" cap="flat">
              <a:solidFill>
                <a:srgbClr val="D9D9D9"/>
              </a:solidFill>
              <a:prstDash val="solid"/>
              <a:round/>
            </a:ln>
          </c:spPr>
        </c:majorGridlines>
        <c:title>
          <c:tx>
            <c:rich>
              <a:bodyPr rot="-5400000"/>
              <a:lstStyle/>
              <a:p>
                <a:pPr>
                  <a:defRPr sz="1200" b="0" i="0" u="none" strike="noStrike">
                    <a:solidFill>
                      <a:srgbClr val="595959"/>
                    </a:solidFill>
                    <a:latin typeface="Calibri"/>
                  </a:defRPr>
                </a:pPr>
                <a:r>
                  <a:rPr lang="es-MX" sz="1200" b="0" i="0" u="none" strike="noStrike">
                    <a:solidFill>
                      <a:srgbClr val="595959"/>
                    </a:solidFill>
                    <a:latin typeface="Calibri"/>
                  </a:rPr>
                  <a:t>Cantidad de puntos de referencia</a:t>
                </a:r>
              </a:p>
            </c:rich>
          </c:tx>
          <c:overlay val="1"/>
        </c:title>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595959"/>
                </a:solidFill>
                <a:latin typeface="Calibri"/>
              </a:defRPr>
            </a:pPr>
            <a:endParaRPr lang="es-CO"/>
          </a:p>
        </c:txPr>
        <c:crossAx val="477257712"/>
        <c:crosses val="autoZero"/>
        <c:crossBetween val="between"/>
        <c:majorUnit val="5"/>
        <c:minorUnit val="2.5499999999999998"/>
      </c:valAx>
      <c:spPr>
        <a:noFill/>
        <a:ln w="12700" cap="flat">
          <a:noFill/>
          <a:miter lim="400000"/>
        </a:ln>
        <a:effectLst/>
      </c:spPr>
    </c:plotArea>
    <c:legend>
      <c:legendPos val="b"/>
      <c:layout>
        <c:manualLayout>
          <c:xMode val="edge"/>
          <c:yMode val="edge"/>
          <c:x val="0.413665"/>
          <c:y val="0.95388300000000004"/>
          <c:w val="0.58633500000000005"/>
          <c:h val="4.6116999999999998E-2"/>
        </c:manualLayout>
      </c:layout>
      <c:overlay val="1"/>
      <c:spPr>
        <a:noFill/>
        <a:ln w="12700" cap="flat">
          <a:noFill/>
          <a:miter lim="400000"/>
        </a:ln>
        <a:effectLst/>
      </c:spPr>
      <c:txPr>
        <a:bodyPr rot="0"/>
        <a:lstStyle/>
        <a:p>
          <a:pPr>
            <a:defRPr sz="1000" b="0" i="0" u="none" strike="noStrike">
              <a:solidFill>
                <a:srgbClr val="595959"/>
              </a:solidFill>
              <a:latin typeface="Calibri"/>
            </a:defRPr>
          </a:pPr>
          <a:endParaRPr lang="es-CO"/>
        </a:p>
      </c:txPr>
    </c:legend>
    <c:plotVisOnly val="1"/>
    <c:dispBlanksAs val="gap"/>
    <c:showDLblsOverMax val="1"/>
  </c:chart>
  <c:spPr>
    <a:solidFill>
      <a:srgbClr val="FFFFFF"/>
    </a:solidFill>
    <a:ln w="12700" cap="flat">
      <a:solidFill>
        <a:srgbClr val="000000"/>
      </a:solidFill>
      <a:prstDash val="solid"/>
      <a:round/>
    </a:ln>
    <a:effec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mn-lt"/>
                <a:ea typeface="+mn-ea"/>
                <a:cs typeface="+mn-cs"/>
              </a:defRPr>
            </a:pPr>
            <a:r>
              <a:rPr lang="en-US" sz="1200" b="1">
                <a:solidFill>
                  <a:sysClr val="windowText" lastClr="000000"/>
                </a:solidFill>
              </a:rPr>
              <a:t>Evaluación</a:t>
            </a:r>
            <a:r>
              <a:rPr lang="en-US" sz="1200" b="1" baseline="0">
                <a:solidFill>
                  <a:sysClr val="windowText" lastClr="000000"/>
                </a:solidFill>
              </a:rPr>
              <a:t> del Parque Industrial</a:t>
            </a:r>
          </a:p>
          <a:p>
            <a:pPr>
              <a:defRPr sz="1200" b="1">
                <a:solidFill>
                  <a:sysClr val="windowText" lastClr="000000"/>
                </a:solidFill>
              </a:defRPr>
            </a:pPr>
            <a:r>
              <a:rPr lang="en-US" sz="1200" b="1" baseline="0">
                <a:solidFill>
                  <a:sysClr val="windowText" lastClr="000000"/>
                </a:solidFill>
              </a:rPr>
              <a:t>con respecto al Marco Internacional para los PEIs.</a:t>
            </a:r>
          </a:p>
          <a:p>
            <a:pPr>
              <a:defRPr sz="1200" b="1">
                <a:solidFill>
                  <a:sysClr val="windowText" lastClr="000000"/>
                </a:solidFill>
              </a:defRPr>
            </a:pPr>
            <a:r>
              <a:rPr lang="en-US" sz="1200" b="1" baseline="0">
                <a:solidFill>
                  <a:sysClr val="windowText" lastClr="000000"/>
                </a:solidFill>
              </a:rPr>
              <a:t>Desempeño actual y provisto</a:t>
            </a:r>
          </a:p>
          <a:p>
            <a:pPr>
              <a:defRPr sz="1200" b="1">
                <a:solidFill>
                  <a:sysClr val="windowText" lastClr="000000"/>
                </a:solidFill>
              </a:defRPr>
            </a:pPr>
            <a:r>
              <a:rPr lang="en-US" sz="1200" b="0" baseline="0">
                <a:solidFill>
                  <a:sysClr val="windowText" lastClr="000000"/>
                </a:solidFill>
              </a:rPr>
              <a:t>(ONUDI, GBM, GIZ, 2021)</a:t>
            </a:r>
            <a:endParaRPr lang="en-US" sz="1200" b="0">
              <a:solidFill>
                <a:sysClr val="windowText" lastClr="000000"/>
              </a:solidFill>
            </a:endParaRPr>
          </a:p>
        </c:rich>
      </c:tx>
      <c:layout>
        <c:manualLayout>
          <c:xMode val="edge"/>
          <c:yMode val="edge"/>
          <c:x val="0.1875677833144152"/>
          <c:y val="1.5175137954771019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mn-lt"/>
              <a:ea typeface="+mn-ea"/>
              <a:cs typeface="+mn-cs"/>
            </a:defRPr>
          </a:pPr>
          <a:endParaRPr lang="es-CO"/>
        </a:p>
      </c:txPr>
    </c:title>
    <c:autoTitleDeleted val="0"/>
    <c:plotArea>
      <c:layout>
        <c:manualLayout>
          <c:layoutTarget val="inner"/>
          <c:xMode val="edge"/>
          <c:yMode val="edge"/>
          <c:x val="0.14588986812307719"/>
          <c:y val="0.24643152256806516"/>
          <c:w val="0.3310620783588914"/>
          <c:h val="0.63702763125998618"/>
        </c:manualLayout>
      </c:layout>
      <c:barChart>
        <c:barDir val="col"/>
        <c:grouping val="clustered"/>
        <c:varyColors val="0"/>
        <c:ser>
          <c:idx val="1"/>
          <c:order val="0"/>
          <c:tx>
            <c:strRef>
              <c:f>'Gráficos - Desempeño del PEI'!$M$22</c:f>
              <c:strCache>
                <c:ptCount val="1"/>
                <c:pt idx="0">
                  <c:v>Desempeño actual</c:v>
                </c:pt>
              </c:strCache>
            </c:strRef>
          </c:tx>
          <c:spPr>
            <a:solidFill>
              <a:srgbClr val="00B050"/>
            </a:solidFill>
            <a:ln w="12700" cap="flat">
              <a:noFill/>
              <a:miter lim="400000"/>
            </a:ln>
            <a:effectLst/>
          </c:spPr>
          <c:invertIfNegative val="0"/>
          <c:errBars>
            <c:errBarType val="both"/>
            <c:errValType val="cust"/>
            <c:noEndCap val="0"/>
            <c:plus>
              <c:numRef>
                <c:f>'Gráficos - Desempeño del PEI'!$BK$24</c:f>
                <c:numCache>
                  <c:formatCode>General</c:formatCode>
                  <c:ptCount val="1"/>
                  <c:pt idx="0">
                    <c:v>0</c:v>
                  </c:pt>
                </c:numCache>
              </c:numRef>
            </c:plus>
            <c:minus>
              <c:numLit>
                <c:formatCode>General</c:formatCode>
                <c:ptCount val="1"/>
                <c:pt idx="0">
                  <c:v>0</c:v>
                </c:pt>
              </c:numLit>
            </c:minus>
            <c:spPr>
              <a:noFill/>
              <a:ln w="38100" cap="flat" cmpd="sng" algn="ctr">
                <a:solidFill>
                  <a:srgbClr val="595959"/>
                </a:solidFill>
                <a:prstDash val="solid"/>
                <a:round/>
              </a:ln>
              <a:effectLst/>
            </c:spPr>
          </c:errBars>
          <c:cat>
            <c:strRef>
              <c:f>'Gráficos - Desempeño del PEI'!$B$24</c:f>
              <c:strCache>
                <c:ptCount val="1"/>
                <c:pt idx="0">
                  <c:v>Digite el nombre del parque</c:v>
                </c:pt>
              </c:strCache>
            </c:strRef>
          </c:cat>
          <c:val>
            <c:numRef>
              <c:f>'Gráficos - Desempeño del PEI'!$Y$24</c:f>
              <c:numCache>
                <c:formatCode>0%</c:formatCode>
                <c:ptCount val="1"/>
                <c:pt idx="0">
                  <c:v>0</c:v>
                </c:pt>
              </c:numCache>
            </c:numRef>
          </c:val>
          <c:extLst>
            <c:ext xmlns:c16="http://schemas.microsoft.com/office/drawing/2014/chart" uri="{C3380CC4-5D6E-409C-BE32-E72D297353CC}">
              <c16:uniqueId val="{00000000-B8D7-4079-9F16-A6C2168DE466}"/>
            </c:ext>
          </c:extLst>
        </c:ser>
        <c:ser>
          <c:idx val="0"/>
          <c:order val="1"/>
          <c:tx>
            <c:v>Current performance</c:v>
          </c:tx>
          <c:spPr>
            <a:solidFill>
              <a:srgbClr val="00B050"/>
            </a:solidFill>
            <a:ln>
              <a:noFill/>
            </a:ln>
            <a:effectLst/>
          </c:spPr>
          <c:invertIfNegative val="0"/>
          <c:errBars>
            <c:errBarType val="both"/>
            <c:errValType val="cust"/>
            <c:noEndCap val="0"/>
            <c:plus>
              <c:numLit>
                <c:formatCode>General</c:formatCode>
                <c:ptCount val="1"/>
                <c:pt idx="0">
                  <c:v>0</c:v>
                </c:pt>
              </c:numLit>
            </c:plus>
            <c:minus>
              <c:numLit>
                <c:formatCode>General</c:formatCode>
                <c:ptCount val="1"/>
                <c:pt idx="0">
                  <c:v>0</c:v>
                </c:pt>
              </c:numLit>
            </c:minus>
            <c:spPr>
              <a:noFill/>
              <a:ln w="38100" cap="flat" cmpd="sng" algn="ctr">
                <a:solidFill>
                  <a:schemeClr val="tx1">
                    <a:lumMod val="65000"/>
                    <a:lumOff val="35000"/>
                  </a:schemeClr>
                </a:solidFill>
                <a:round/>
                <a:tailEnd type="none" w="sm" len="med"/>
              </a:ln>
              <a:effectLst/>
            </c:spPr>
          </c:errBars>
          <c:cat>
            <c:strLit>
              <c:ptCount val="1"/>
              <c:pt idx="0">
                <c:v>Insert park name</c:v>
              </c:pt>
            </c:strLit>
          </c:cat>
          <c:val>
            <c:numLit>
              <c:formatCode>General</c:formatCode>
              <c:ptCount val="1"/>
              <c:pt idx="0">
                <c:v>0</c:v>
              </c:pt>
            </c:numLit>
          </c:val>
          <c:extLst>
            <c:ext xmlns:c16="http://schemas.microsoft.com/office/drawing/2014/chart" uri="{C3380CC4-5D6E-409C-BE32-E72D297353CC}">
              <c16:uniqueId val="{00000000-F625-44F2-BEAB-2E04D10A673C}"/>
            </c:ext>
          </c:extLst>
        </c:ser>
        <c:dLbls>
          <c:showLegendKey val="0"/>
          <c:showVal val="0"/>
          <c:showCatName val="0"/>
          <c:showSerName val="0"/>
          <c:showPercent val="0"/>
          <c:showBubbleSize val="0"/>
        </c:dLbls>
        <c:gapWidth val="219"/>
        <c:overlap val="-27"/>
        <c:axId val="477258888"/>
        <c:axId val="477259672"/>
      </c:barChart>
      <c:catAx>
        <c:axId val="477258888"/>
        <c:scaling>
          <c:orientation val="minMax"/>
        </c:scaling>
        <c:delete val="0"/>
        <c:axPos val="b"/>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bg1"/>
                </a:solidFill>
                <a:latin typeface="+mn-lt"/>
                <a:ea typeface="+mn-ea"/>
                <a:cs typeface="+mn-cs"/>
              </a:defRPr>
            </a:pPr>
            <a:endParaRPr lang="es-CO"/>
          </a:p>
        </c:txPr>
        <c:crossAx val="477259672"/>
        <c:crosses val="autoZero"/>
        <c:auto val="1"/>
        <c:lblAlgn val="ctr"/>
        <c:lblOffset val="100"/>
        <c:noMultiLvlLbl val="0"/>
      </c:catAx>
      <c:valAx>
        <c:axId val="477259672"/>
        <c:scaling>
          <c:orientation val="minMax"/>
          <c:max val="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GB" sz="1200"/>
                  <a:t>%</a:t>
                </a:r>
                <a:r>
                  <a:rPr lang="en-GB" sz="1200" baseline="0"/>
                  <a:t> de los puntos de referencia (de PEI) logrado.</a:t>
                </a:r>
                <a:endParaRPr lang="en-GB" sz="1200"/>
              </a:p>
            </c:rich>
          </c:tx>
          <c:layout>
            <c:manualLayout>
              <c:xMode val="edge"/>
              <c:yMode val="edge"/>
              <c:x val="3.4908302896622341E-2"/>
              <c:y val="0.25748543368218751"/>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477258888"/>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623408357141198"/>
          <c:y val="7.5301818309478505E-2"/>
          <c:w val="0.55956723108726458"/>
          <c:h val="0.88247645513029838"/>
        </c:manualLayout>
      </c:layout>
      <c:radarChart>
        <c:radarStyle val="marker"/>
        <c:varyColors val="0"/>
        <c:ser>
          <c:idx val="0"/>
          <c:order val="0"/>
          <c:tx>
            <c:strRef>
              <c:f>'Monitoreo GEIPP'!$B$20:$C$20</c:f>
              <c:strCache>
                <c:ptCount val="1"/>
                <c:pt idx="0">
                  <c:v>Año de línea base 2024</c:v>
                </c:pt>
              </c:strCache>
            </c:strRef>
          </c:tx>
          <c:spPr>
            <a:ln w="28575" cap="rnd">
              <a:solidFill>
                <a:srgbClr val="C00000"/>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Calibri" panose="020F0502020204030204" pitchFamily="34" charset="0"/>
                    <a:ea typeface="+mn-ea"/>
                    <a:cs typeface="Calibri" panose="020F050202020403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'Monitoreo GEIPP'!$A$22:$A$26</c:f>
              <c:strCache>
                <c:ptCount val="5"/>
                <c:pt idx="0">
                  <c:v>Gerencia</c:v>
                </c:pt>
                <c:pt idx="1">
                  <c:v>Ambiental</c:v>
                </c:pt>
                <c:pt idx="2">
                  <c:v>Social</c:v>
                </c:pt>
                <c:pt idx="3">
                  <c:v>Económico</c:v>
                </c:pt>
                <c:pt idx="4">
                  <c:v>Desempeño total</c:v>
                </c:pt>
              </c:strCache>
            </c:strRef>
          </c:cat>
          <c:val>
            <c:numRef>
              <c:f>'Monitoreo GEIPP'!$C$22:$C$26</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CE60-43EF-B4D7-CE4B7DC91949}"/>
            </c:ext>
          </c:extLst>
        </c:ser>
        <c:ser>
          <c:idx val="1"/>
          <c:order val="1"/>
          <c:tx>
            <c:strRef>
              <c:f>'Monitoreo GEIPP'!$B$27:$C$27</c:f>
              <c:strCache>
                <c:ptCount val="1"/>
                <c:pt idx="0">
                  <c:v>Año 2025</c:v>
                </c:pt>
              </c:strCache>
            </c:strRef>
          </c:tx>
          <c:spPr>
            <a:ln w="28575" cap="rnd">
              <a:solidFill>
                <a:srgbClr val="FF3300"/>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Calibri" panose="020F0502020204030204" pitchFamily="34" charset="0"/>
                    <a:ea typeface="+mn-ea"/>
                    <a:cs typeface="Calibri" panose="020F050202020403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'Monitoreo GEIPP'!$C$29:$C$33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1-CE60-43EF-B4D7-CE4B7DC91949}"/>
            </c:ext>
          </c:extLst>
        </c:ser>
        <c:ser>
          <c:idx val="2"/>
          <c:order val="2"/>
          <c:tx>
            <c:strRef>
              <c:f>'Monitoreo GEIPP'!$E$20:$F$20</c:f>
              <c:strCache>
                <c:ptCount val="1"/>
                <c:pt idx="0">
                  <c:v>Año 2026</c:v>
                </c:pt>
              </c:strCache>
            </c:strRef>
          </c:tx>
          <c:spPr>
            <a:ln w="28575" cap="rnd">
              <a:solidFill>
                <a:srgbClr val="FFC000"/>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Calibri" panose="020F0502020204030204" pitchFamily="34" charset="0"/>
                    <a:ea typeface="+mn-ea"/>
                    <a:cs typeface="Calibri" panose="020F050202020403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'Monitoreo GEIPP'!$F$22:$F$26</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2-CE60-43EF-B4D7-CE4B7DC91949}"/>
            </c:ext>
          </c:extLst>
        </c:ser>
        <c:ser>
          <c:idx val="3"/>
          <c:order val="3"/>
          <c:tx>
            <c:strRef>
              <c:f>'Monitoreo GEIPP'!$E$27:$F$27</c:f>
              <c:strCache>
                <c:ptCount val="1"/>
                <c:pt idx="0">
                  <c:v>Año 2027</c:v>
                </c:pt>
              </c:strCache>
            </c:strRef>
          </c:tx>
          <c:spPr>
            <a:ln w="28575" cap="rnd">
              <a:solidFill>
                <a:srgbClr val="00B050"/>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Calibri" panose="020F0502020204030204" pitchFamily="34" charset="0"/>
                    <a:ea typeface="+mn-ea"/>
                    <a:cs typeface="Calibri" panose="020F050202020403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'Monitoreo GEIPP'!$F$29:$F$33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3-CE60-43EF-B4D7-CE4B7DC91949}"/>
            </c:ext>
          </c:extLst>
        </c:ser>
        <c:ser>
          <c:idx val="4"/>
          <c:order val="4"/>
          <c:tx>
            <c:strRef>
              <c:f>'Monitoreo GEIPP'!$H$20:$I$20</c:f>
              <c:strCache>
                <c:ptCount val="1"/>
                <c:pt idx="0">
                  <c:v>Desempeño deseado</c:v>
                </c:pt>
              </c:strCache>
            </c:strRef>
          </c:tx>
          <c:spPr>
            <a:ln w="28575" cap="rnd">
              <a:solidFill>
                <a:schemeClr val="accent5"/>
              </a:solidFill>
              <a:prstDash val="sysDash"/>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Calibri" panose="020F0502020204030204" pitchFamily="34" charset="0"/>
                    <a:ea typeface="+mn-ea"/>
                    <a:cs typeface="Calibri" panose="020F050202020403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'Monitoreo GEIPP'!$I$22:$I$26</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ADFD-402C-B2B8-2271FA9BDC62}"/>
            </c:ext>
          </c:extLst>
        </c:ser>
        <c:dLbls>
          <c:showLegendKey val="0"/>
          <c:showVal val="1"/>
          <c:showCatName val="0"/>
          <c:showSerName val="0"/>
          <c:showPercent val="0"/>
          <c:showBubbleSize val="0"/>
        </c:dLbls>
        <c:axId val="1947834431"/>
        <c:axId val="1947829631"/>
      </c:radarChart>
      <c:catAx>
        <c:axId val="1947834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s-CO"/>
          </a:p>
        </c:txPr>
        <c:crossAx val="1947829631"/>
        <c:crosses val="autoZero"/>
        <c:auto val="1"/>
        <c:lblAlgn val="ctr"/>
        <c:lblOffset val="100"/>
        <c:noMultiLvlLbl val="0"/>
      </c:catAx>
      <c:valAx>
        <c:axId val="19478296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bg2">
                    <a:lumMod val="40000"/>
                    <a:lumOff val="60000"/>
                  </a:schemeClr>
                </a:solidFill>
                <a:latin typeface="Calibri" panose="020F0502020204030204" pitchFamily="34" charset="0"/>
                <a:ea typeface="+mn-ea"/>
                <a:cs typeface="Calibri" panose="020F0502020204030204" pitchFamily="34" charset="0"/>
              </a:defRPr>
            </a:pPr>
            <a:endParaRPr lang="es-CO"/>
          </a:p>
        </c:txPr>
        <c:crossAx val="1947834431"/>
        <c:crosses val="autoZero"/>
        <c:crossBetween val="between"/>
      </c:valAx>
      <c:spPr>
        <a:noFill/>
        <a:ln>
          <a:noFill/>
        </a:ln>
        <a:effectLst/>
      </c:spPr>
    </c:plotArea>
    <c:legend>
      <c:legendPos val="b"/>
      <c:layout>
        <c:manualLayout>
          <c:xMode val="edge"/>
          <c:yMode val="edge"/>
          <c:x val="4.7140659501268339E-3"/>
          <c:y val="0.86553917376099887"/>
          <c:w val="0.9173591328817926"/>
          <c:h val="0.1157386193183200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sz="1100">
          <a:latin typeface="Calibri" panose="020F0502020204030204" pitchFamily="34" charset="0"/>
          <a:cs typeface="Calibri" panose="020F0502020204030204" pitchFamily="34"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5.jpeg"/><Relationship Id="rId13" Type="http://schemas.openxmlformats.org/officeDocument/2006/relationships/hyperlink" Target="https://openknowledge.worldbank.org/bitstream/handle/10986/30458/129958-WP-PUBLIC-A-Practitioners-Handbook-for-Eco-Industrial-Parks.pdf?sequence=1&amp;isAllowed=y" TargetMode="External"/><Relationship Id="rId3" Type="http://schemas.openxmlformats.org/officeDocument/2006/relationships/hyperlink" Target="https://www.unido.org/sites/default/files/files/2018-05/UNIDO%20Eco-Industrial%20Park%20Handbook_English.pdf" TargetMode="External"/><Relationship Id="rId7" Type="http://schemas.openxmlformats.org/officeDocument/2006/relationships/image" Target="../media/image4.png"/><Relationship Id="rId12" Type="http://schemas.openxmlformats.org/officeDocument/2006/relationships/image" Target="../media/image8.png"/><Relationship Id="rId2" Type="http://schemas.openxmlformats.org/officeDocument/2006/relationships/hyperlink" Target="#'Steps 1 &amp; 2 - Assess &amp; select'!R1C1"/><Relationship Id="rId1" Type="http://schemas.openxmlformats.org/officeDocument/2006/relationships/image" Target="../media/image1.png"/><Relationship Id="rId6" Type="http://schemas.openxmlformats.org/officeDocument/2006/relationships/image" Target="../media/image3.jpeg"/><Relationship Id="rId11" Type="http://schemas.openxmlformats.org/officeDocument/2006/relationships/hyperlink" Target="https://www.unido.org/our-focus-safeguarding-environment-resource-efficient-and-low-carbon-industrial-production/eco-industrial-parks" TargetMode="External"/><Relationship Id="rId5" Type="http://schemas.openxmlformats.org/officeDocument/2006/relationships/hyperlink" Target="https://openknowledge.worldbank.org/handle/10986/35110" TargetMode="External"/><Relationship Id="rId15" Type="http://schemas.openxmlformats.org/officeDocument/2006/relationships/image" Target="../media/image10.emf"/><Relationship Id="rId10" Type="http://schemas.openxmlformats.org/officeDocument/2006/relationships/image" Target="../media/image7.png"/><Relationship Id="rId4" Type="http://schemas.openxmlformats.org/officeDocument/2006/relationships/image" Target="../media/image2.png"/><Relationship Id="rId9" Type="http://schemas.openxmlformats.org/officeDocument/2006/relationships/image" Target="../media/image6.jpeg"/><Relationship Id="rId14" Type="http://schemas.openxmlformats.org/officeDocument/2006/relationships/image" Target="../media/image9.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R1C1"/><Relationship Id="rId2" Type="http://schemas.openxmlformats.org/officeDocument/2006/relationships/hyperlink" Target="#'Paso 3 - Plan de acci&#243;n del PEI'!A1"/><Relationship Id="rId1" Type="http://schemas.openxmlformats.org/officeDocument/2006/relationships/hyperlink" Target="#'Step 3 - EIP action plan'!R1C1"/><Relationship Id="rId6" Type="http://schemas.openxmlformats.org/officeDocument/2006/relationships/hyperlink" Target="#'Gr&#225;ficos - Desempe&#241;o del PEI'!A1"/><Relationship Id="rId5" Type="http://schemas.openxmlformats.org/officeDocument/2006/relationships/hyperlink" Target="#'Graphs - EIP performance'!R1C1"/><Relationship Id="rId4" Type="http://schemas.openxmlformats.org/officeDocument/2006/relationships/hyperlink" Target="#Instrucciones!A1"/></Relationships>
</file>

<file path=xl/drawings/_rels/drawing4.xml.rels><?xml version="1.0" encoding="UTF-8" standalone="yes"?>
<Relationships xmlns="http://schemas.openxmlformats.org/package/2006/relationships"><Relationship Id="rId8" Type="http://schemas.openxmlformats.org/officeDocument/2006/relationships/chart" Target="../charts/chart2.xml"/><Relationship Id="rId3" Type="http://schemas.openxmlformats.org/officeDocument/2006/relationships/hyperlink" Target="#'Step 3 - EIP action plan'!R1C1"/><Relationship Id="rId7" Type="http://schemas.openxmlformats.org/officeDocument/2006/relationships/chart" Target="../charts/chart1.xml"/><Relationship Id="rId2" Type="http://schemas.openxmlformats.org/officeDocument/2006/relationships/hyperlink" Target="#Instrucciones!A1"/><Relationship Id="rId1" Type="http://schemas.openxmlformats.org/officeDocument/2006/relationships/hyperlink" Target="#'Instructions'!R1C1"/><Relationship Id="rId6" Type="http://schemas.openxmlformats.org/officeDocument/2006/relationships/hyperlink" Target="#'Pasos 1 &amp; 2 Eval&#250;e &amp; Seleccione'!A1"/><Relationship Id="rId5" Type="http://schemas.openxmlformats.org/officeDocument/2006/relationships/hyperlink" Target="#'Steps 1 &amp; 2 - Assess &amp; select'!R1C1"/><Relationship Id="rId4" Type="http://schemas.openxmlformats.org/officeDocument/2006/relationships/hyperlink" Target="#'Paso 3 - Plan de acci&#243;n del PEI'!A1"/></Relationships>
</file>

<file path=xl/drawings/_rels/drawing6.xml.rels><?xml version="1.0" encoding="UTF-8" standalone="yes"?>
<Relationships xmlns="http://schemas.openxmlformats.org/package/2006/relationships"><Relationship Id="rId2" Type="http://schemas.openxmlformats.org/officeDocument/2006/relationships/hyperlink" Target="#'Pasos 1 &amp; 2 Eval&#250;e &amp; Seleccione'!A1"/><Relationship Id="rId1" Type="http://schemas.openxmlformats.org/officeDocument/2006/relationships/hyperlink" Target="#Instrucciones!A1"/></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60</xdr:col>
      <xdr:colOff>84759</xdr:colOff>
      <xdr:row>0</xdr:row>
      <xdr:rowOff>100076</xdr:rowOff>
    </xdr:from>
    <xdr:to>
      <xdr:col>72</xdr:col>
      <xdr:colOff>101136</xdr:colOff>
      <xdr:row>1</xdr:row>
      <xdr:rowOff>364298</xdr:rowOff>
    </xdr:to>
    <xdr:grpSp>
      <xdr:nvGrpSpPr>
        <xdr:cNvPr id="8" name="Group 14">
          <a:extLst>
            <a:ext uri="{FF2B5EF4-FFF2-40B4-BE49-F238E27FC236}">
              <a16:creationId xmlns:a16="http://schemas.microsoft.com/office/drawing/2014/main" id="{00000000-0008-0000-0100-000008000000}"/>
            </a:ext>
          </a:extLst>
        </xdr:cNvPr>
        <xdr:cNvGrpSpPr/>
      </xdr:nvGrpSpPr>
      <xdr:grpSpPr>
        <a:xfrm>
          <a:off x="10333659" y="100076"/>
          <a:ext cx="2073777" cy="426147"/>
          <a:chOff x="0" y="0"/>
          <a:chExt cx="2302377" cy="429322"/>
        </a:xfrm>
      </xdr:grpSpPr>
      <xdr:sp macro="" textlink="">
        <xdr:nvSpPr>
          <xdr:cNvPr id="6" name="Flowchart: Alternate Process 6">
            <a:extLst>
              <a:ext uri="{FF2B5EF4-FFF2-40B4-BE49-F238E27FC236}">
                <a16:creationId xmlns:a16="http://schemas.microsoft.com/office/drawing/2014/main" id="{00000000-0008-0000-0100-000006000000}"/>
              </a:ext>
            </a:extLst>
          </xdr:cNvPr>
          <xdr:cNvSpPr/>
        </xdr:nvSpPr>
        <xdr:spPr>
          <a:xfrm>
            <a:off x="-1" y="-1"/>
            <a:ext cx="2302378" cy="429324"/>
          </a:xfrm>
          <a:custGeom>
            <a:avLst/>
            <a:gdLst/>
            <a:ahLst/>
            <a:cxnLst>
              <a:cxn ang="0">
                <a:pos x="wd2" y="hd2"/>
              </a:cxn>
              <a:cxn ang="5400000">
                <a:pos x="wd2" y="hd2"/>
              </a:cxn>
              <a:cxn ang="10800000">
                <a:pos x="wd2" y="hd2"/>
              </a:cxn>
              <a:cxn ang="16200000">
                <a:pos x="wd2" y="hd2"/>
              </a:cxn>
            </a:cxnLst>
            <a:rect l="0" t="0" r="r" b="b"/>
            <a:pathLst>
              <a:path w="21600" h="21600" extrusionOk="0">
                <a:moveTo>
                  <a:pt x="0" y="3600"/>
                </a:moveTo>
                <a:cubicBezTo>
                  <a:pt x="0" y="1612"/>
                  <a:pt x="301" y="0"/>
                  <a:pt x="671" y="0"/>
                </a:cubicBezTo>
                <a:lnTo>
                  <a:pt x="20929" y="0"/>
                </a:lnTo>
                <a:cubicBezTo>
                  <a:pt x="21299" y="0"/>
                  <a:pt x="21600" y="1612"/>
                  <a:pt x="21600" y="3600"/>
                </a:cubicBezTo>
                <a:lnTo>
                  <a:pt x="21600" y="18000"/>
                </a:lnTo>
                <a:cubicBezTo>
                  <a:pt x="21600" y="19988"/>
                  <a:pt x="21299" y="21600"/>
                  <a:pt x="20929" y="21600"/>
                </a:cubicBezTo>
                <a:lnTo>
                  <a:pt x="671" y="21600"/>
                </a:lnTo>
                <a:cubicBezTo>
                  <a:pt x="301" y="21600"/>
                  <a:pt x="0" y="19988"/>
                  <a:pt x="0" y="18000"/>
                </a:cubicBezTo>
                <a:close/>
              </a:path>
            </a:pathLst>
          </a:custGeom>
          <a:solidFill>
            <a:srgbClr val="FFFFFF"/>
          </a:solidFill>
          <a:ln w="9525" cap="flat">
            <a:solidFill>
              <a:srgbClr val="316921"/>
            </a:solidFill>
            <a:prstDash val="solid"/>
            <a:round/>
          </a:ln>
          <a:effectLst>
            <a:outerShdw blurRad="38100" dist="23000" dir="5400000" rotWithShape="0">
              <a:srgbClr val="000000">
                <a:alpha val="35000"/>
              </a:srgbClr>
            </a:outerShdw>
          </a:effectLst>
        </xdr:spPr>
        <xdr:txBody>
          <a:bodyPr/>
          <a:lstStyle/>
          <a:p>
            <a:endParaRPr/>
          </a:p>
        </xdr:txBody>
      </xdr:sp>
      <xdr:pic>
        <xdr:nvPicPr>
          <xdr:cNvPr id="7" name="Bild 3" descr="Bild 3">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a:stretch>
            <a:fillRect/>
          </a:stretch>
        </xdr:blipFill>
        <xdr:spPr>
          <a:xfrm>
            <a:off x="60537" y="26311"/>
            <a:ext cx="2083382" cy="393088"/>
          </a:xfrm>
          <a:prstGeom prst="rect">
            <a:avLst/>
          </a:prstGeom>
          <a:ln w="12700" cap="flat">
            <a:noFill/>
            <a:miter lim="400000"/>
          </a:ln>
          <a:effectLst/>
        </xdr:spPr>
      </xdr:pic>
    </xdr:grpSp>
    <xdr:clientData/>
  </xdr:twoCellAnchor>
  <xdr:twoCellAnchor>
    <xdr:from>
      <xdr:col>17</xdr:col>
      <xdr:colOff>54141</xdr:colOff>
      <xdr:row>16</xdr:row>
      <xdr:rowOff>32056</xdr:rowOff>
    </xdr:from>
    <xdr:to>
      <xdr:col>30</xdr:col>
      <xdr:colOff>123273</xdr:colOff>
      <xdr:row>18</xdr:row>
      <xdr:rowOff>56643</xdr:rowOff>
    </xdr:to>
    <xdr:grpSp>
      <xdr:nvGrpSpPr>
        <xdr:cNvPr id="11" name="Rectangle 1">
          <a:hlinkClick xmlns:r="http://schemas.openxmlformats.org/officeDocument/2006/relationships" r:id="rId2"/>
          <a:extLst>
            <a:ext uri="{FF2B5EF4-FFF2-40B4-BE49-F238E27FC236}">
              <a16:creationId xmlns:a16="http://schemas.microsoft.com/office/drawing/2014/main" id="{00000000-0008-0000-0100-00000B000000}"/>
            </a:ext>
          </a:extLst>
        </xdr:cNvPr>
        <xdr:cNvGrpSpPr/>
      </xdr:nvGrpSpPr>
      <xdr:grpSpPr>
        <a:xfrm>
          <a:off x="2930691" y="4575481"/>
          <a:ext cx="2297982" cy="443687"/>
          <a:chOff x="0" y="-8064"/>
          <a:chExt cx="2545632" cy="443687"/>
        </a:xfrm>
      </xdr:grpSpPr>
      <xdr:sp macro="" textlink="">
        <xdr:nvSpPr>
          <xdr:cNvPr id="9" name="Rectángulo redondeado">
            <a:extLst>
              <a:ext uri="{FF2B5EF4-FFF2-40B4-BE49-F238E27FC236}">
                <a16:creationId xmlns:a16="http://schemas.microsoft.com/office/drawing/2014/main" id="{00000000-0008-0000-0100-000009000000}"/>
              </a:ext>
            </a:extLst>
          </xdr:cNvPr>
          <xdr:cNvSpPr/>
        </xdr:nvSpPr>
        <xdr:spPr>
          <a:xfrm>
            <a:off x="0" y="0"/>
            <a:ext cx="2545633" cy="427560"/>
          </a:xfrm>
          <a:prstGeom prst="roundRect">
            <a:avLst>
              <a:gd name="adj" fmla="val 16667"/>
            </a:avLst>
          </a:prstGeom>
          <a:solidFill>
            <a:srgbClr val="FFC000"/>
          </a:solidFill>
          <a:ln w="12700" cap="flat">
            <a:noFill/>
            <a:miter lim="400000"/>
          </a:ln>
          <a:effectLst>
            <a:outerShdw blurRad="63500" dist="25400" dir="2700000" rotWithShape="0">
              <a:srgbClr val="000000">
                <a:alpha val="40000"/>
              </a:srgbClr>
            </a:outerShdw>
          </a:effectLst>
        </xdr:spPr>
        <xdr:txBody>
          <a:bodyPr/>
          <a:lstStyle/>
          <a:p>
            <a:endParaRPr/>
          </a:p>
        </xdr:txBody>
      </xdr:sp>
      <xdr:sp macro="" textlink="">
        <xdr:nvSpPr>
          <xdr:cNvPr id="10" name="HAGA CLIC AQUÍ PARA INICIAR">
            <a:extLst>
              <a:ext uri="{FF2B5EF4-FFF2-40B4-BE49-F238E27FC236}">
                <a16:creationId xmlns:a16="http://schemas.microsoft.com/office/drawing/2014/main" id="{00000000-0008-0000-0100-00000A000000}"/>
              </a:ext>
            </a:extLst>
          </xdr:cNvPr>
          <xdr:cNvSpPr txBox="1"/>
        </xdr:nvSpPr>
        <xdr:spPr>
          <a:xfrm>
            <a:off x="47541" y="-8065"/>
            <a:ext cx="2450550" cy="443689"/>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noAutofit/>
          </a:bodyPr>
          <a:lstStyle/>
          <a:p>
            <a:pPr marL="0" marR="0" indent="0" algn="ctr" defTabSz="914400" latinLnBrk="0">
              <a:lnSpc>
                <a:spcPct val="100000"/>
              </a:lnSpc>
              <a:spcBef>
                <a:spcPts val="0"/>
              </a:spcBef>
              <a:spcAft>
                <a:spcPts val="0"/>
              </a:spcAft>
              <a:buClrTx/>
              <a:buSzTx/>
              <a:buFontTx/>
              <a:buNone/>
              <a:tabLst/>
              <a:defRPr sz="1800" b="1" i="0" u="none" strike="noStrike" cap="none" spc="0" baseline="0">
                <a:solidFill>
                  <a:srgbClr val="FFFFFF"/>
                </a:solidFill>
                <a:uFillTx/>
                <a:latin typeface="Calibri"/>
                <a:ea typeface="Calibri"/>
                <a:cs typeface="Calibri"/>
                <a:sym typeface="Calibri"/>
              </a:defRPr>
            </a:pPr>
            <a:r>
              <a:rPr sz="1400" b="1" i="0" u="none" strike="noStrike" cap="none" spc="0" baseline="0">
                <a:solidFill>
                  <a:srgbClr val="FFFFFF"/>
                </a:solidFill>
                <a:uFillTx/>
                <a:latin typeface="Calibri"/>
                <a:ea typeface="Calibri"/>
                <a:cs typeface="Calibri"/>
                <a:sym typeface="Calibri"/>
              </a:rPr>
              <a:t>HAGA CLIC AQUÍ PARA INICIAR</a:t>
            </a:r>
          </a:p>
        </xdr:txBody>
      </xdr:sp>
    </xdr:grpSp>
    <xdr:clientData/>
  </xdr:twoCellAnchor>
  <xdr:twoCellAnchor>
    <xdr:from>
      <xdr:col>67</xdr:col>
      <xdr:colOff>38100</xdr:colOff>
      <xdr:row>76</xdr:row>
      <xdr:rowOff>85567</xdr:rowOff>
    </xdr:from>
    <xdr:to>
      <xdr:col>73</xdr:col>
      <xdr:colOff>133350</xdr:colOff>
      <xdr:row>83</xdr:row>
      <xdr:rowOff>305494</xdr:rowOff>
    </xdr:to>
    <xdr:pic>
      <xdr:nvPicPr>
        <xdr:cNvPr id="12" name="Picture 9" descr="Picture 9">
          <a:hlinkClick xmlns:r="http://schemas.openxmlformats.org/officeDocument/2006/relationships" r:id="rId3"/>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4"/>
        <a:stretch>
          <a:fillRect/>
        </a:stretch>
      </xdr:blipFill>
      <xdr:spPr>
        <a:xfrm>
          <a:off x="12750800" y="17861757"/>
          <a:ext cx="1238250" cy="1508978"/>
        </a:xfrm>
        <a:prstGeom prst="rect">
          <a:avLst/>
        </a:prstGeom>
        <a:ln w="12700" cap="flat">
          <a:noFill/>
          <a:miter lim="400000"/>
        </a:ln>
        <a:effectLst>
          <a:outerShdw blurRad="190500" rotWithShape="0">
            <a:srgbClr val="000000">
              <a:alpha val="70000"/>
            </a:srgbClr>
          </a:outerShdw>
        </a:effectLst>
      </xdr:spPr>
    </xdr:pic>
    <xdr:clientData/>
  </xdr:twoCellAnchor>
  <xdr:twoCellAnchor>
    <xdr:from>
      <xdr:col>28</xdr:col>
      <xdr:colOff>123825</xdr:colOff>
      <xdr:row>76</xdr:row>
      <xdr:rowOff>57049</xdr:rowOff>
    </xdr:from>
    <xdr:to>
      <xdr:col>36</xdr:col>
      <xdr:colOff>10280</xdr:colOff>
      <xdr:row>83</xdr:row>
      <xdr:rowOff>335069</xdr:rowOff>
    </xdr:to>
    <xdr:pic>
      <xdr:nvPicPr>
        <xdr:cNvPr id="13" name="Content Placeholder 6" descr="Content Placeholder 6">
          <a:hlinkClick xmlns:r="http://schemas.openxmlformats.org/officeDocument/2006/relationships" r:id="rId5"/>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6"/>
        <a:stretch>
          <a:fillRect/>
        </a:stretch>
      </xdr:blipFill>
      <xdr:spPr>
        <a:xfrm>
          <a:off x="5407025" y="17833239"/>
          <a:ext cx="1410456" cy="1567071"/>
        </a:xfrm>
        <a:prstGeom prst="rect">
          <a:avLst/>
        </a:prstGeom>
        <a:ln w="12700" cap="flat">
          <a:noFill/>
          <a:miter lim="400000"/>
        </a:ln>
        <a:effectLst>
          <a:outerShdw blurRad="190500" dir="2700000" rotWithShape="0">
            <a:srgbClr val="333333">
              <a:alpha val="70000"/>
            </a:srgbClr>
          </a:outerShdw>
        </a:effectLst>
      </xdr:spPr>
    </xdr:pic>
    <xdr:clientData/>
  </xdr:twoCellAnchor>
  <xdr:twoCellAnchor>
    <xdr:from>
      <xdr:col>25</xdr:col>
      <xdr:colOff>54745</xdr:colOff>
      <xdr:row>101</xdr:row>
      <xdr:rowOff>5063</xdr:rowOff>
    </xdr:from>
    <xdr:to>
      <xdr:col>36</xdr:col>
      <xdr:colOff>146740</xdr:colOff>
      <xdr:row>103</xdr:row>
      <xdr:rowOff>64048</xdr:rowOff>
    </xdr:to>
    <xdr:grpSp>
      <xdr:nvGrpSpPr>
        <xdr:cNvPr id="16" name="Group 7">
          <a:extLst>
            <a:ext uri="{FF2B5EF4-FFF2-40B4-BE49-F238E27FC236}">
              <a16:creationId xmlns:a16="http://schemas.microsoft.com/office/drawing/2014/main" id="{00000000-0008-0000-0100-000010000000}"/>
            </a:ext>
          </a:extLst>
        </xdr:cNvPr>
        <xdr:cNvGrpSpPr/>
      </xdr:nvGrpSpPr>
      <xdr:grpSpPr>
        <a:xfrm>
          <a:off x="4302895" y="27189413"/>
          <a:ext cx="1977945" cy="335210"/>
          <a:chOff x="0" y="-22482"/>
          <a:chExt cx="2187495" cy="344735"/>
        </a:xfrm>
      </xdr:grpSpPr>
      <xdr:pic>
        <xdr:nvPicPr>
          <xdr:cNvPr id="14" name="Picture 12" descr="Picture 12">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7"/>
          <a:srcRect l="10815" t="22665" r="10760" b="23813"/>
          <a:stretch>
            <a:fillRect/>
          </a:stretch>
        </xdr:blipFill>
        <xdr:spPr>
          <a:xfrm>
            <a:off x="0" y="83181"/>
            <a:ext cx="735133" cy="170725"/>
          </a:xfrm>
          <a:prstGeom prst="rect">
            <a:avLst/>
          </a:prstGeom>
          <a:ln w="12700" cap="flat">
            <a:noFill/>
            <a:miter lim="400000"/>
          </a:ln>
          <a:effectLst/>
        </xdr:spPr>
      </xdr:pic>
      <xdr:sp macro="" textlink="">
        <xdr:nvSpPr>
          <xdr:cNvPr id="15" name="TextBox 15">
            <a:extLst>
              <a:ext uri="{FF2B5EF4-FFF2-40B4-BE49-F238E27FC236}">
                <a16:creationId xmlns:a16="http://schemas.microsoft.com/office/drawing/2014/main" id="{00000000-0008-0000-0100-00000F000000}"/>
              </a:ext>
            </a:extLst>
          </xdr:cNvPr>
          <xdr:cNvSpPr txBox="1"/>
        </xdr:nvSpPr>
        <xdr:spPr>
          <a:xfrm>
            <a:off x="678337" y="-22483"/>
            <a:ext cx="1509159" cy="344736"/>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noAutofit/>
          </a:bodyPr>
          <a:lstStyle/>
          <a:p>
            <a:pPr marL="0" marR="0" indent="0" algn="ctr" defTabSz="914400" latinLnBrk="0">
              <a:lnSpc>
                <a:spcPct val="100000"/>
              </a:lnSpc>
              <a:spcBef>
                <a:spcPts val="0"/>
              </a:spcBef>
              <a:spcAft>
                <a:spcPts val="0"/>
              </a:spcAft>
              <a:buClrTx/>
              <a:buSzTx/>
              <a:buFontTx/>
              <a:buNone/>
              <a:tabLst/>
              <a:defRPr sz="1400" b="0" i="0" u="sng" strike="noStrike" cap="none" spc="0" baseline="0">
                <a:solidFill>
                  <a:srgbClr val="0070C0"/>
                </a:solidFill>
                <a:uFillTx/>
                <a:latin typeface="Calibri"/>
                <a:ea typeface="Calibri"/>
                <a:cs typeface="Calibri"/>
                <a:sym typeface="Calibri"/>
              </a:defRPr>
            </a:pPr>
            <a:r>
              <a:rPr sz="1400" b="0" i="0" u="sng" strike="noStrike" cap="none" spc="0" baseline="0">
                <a:solidFill>
                  <a:srgbClr val="0070C0"/>
                </a:solidFill>
                <a:uFillTx/>
                <a:latin typeface="Calibri"/>
                <a:ea typeface="Calibri"/>
                <a:cs typeface="Calibri"/>
                <a:sym typeface="Calibri"/>
              </a:rPr>
              <a:t>EIP@unido.org</a:t>
            </a:r>
          </a:p>
        </xdr:txBody>
      </xdr:sp>
    </xdr:grpSp>
    <xdr:clientData/>
  </xdr:twoCellAnchor>
  <xdr:twoCellAnchor>
    <xdr:from>
      <xdr:col>56</xdr:col>
      <xdr:colOff>29947</xdr:colOff>
      <xdr:row>56</xdr:row>
      <xdr:rowOff>46691</xdr:rowOff>
    </xdr:from>
    <xdr:to>
      <xdr:col>57</xdr:col>
      <xdr:colOff>130967</xdr:colOff>
      <xdr:row>68</xdr:row>
      <xdr:rowOff>1535905</xdr:rowOff>
    </xdr:to>
    <xdr:sp macro="" textlink="">
      <xdr:nvSpPr>
        <xdr:cNvPr id="17" name="Right Brace 11">
          <a:extLst>
            <a:ext uri="{FF2B5EF4-FFF2-40B4-BE49-F238E27FC236}">
              <a16:creationId xmlns:a16="http://schemas.microsoft.com/office/drawing/2014/main" id="{00000000-0008-0000-0100-000011000000}"/>
            </a:ext>
          </a:extLst>
        </xdr:cNvPr>
        <xdr:cNvSpPr/>
      </xdr:nvSpPr>
      <xdr:spPr>
        <a:xfrm flipH="1">
          <a:off x="9316822" y="13072129"/>
          <a:ext cx="267708" cy="3632339"/>
        </a:xfrm>
        <a:custGeom>
          <a:avLst/>
          <a:gdLst/>
          <a:ahLst/>
          <a:cxnLst>
            <a:cxn ang="0">
              <a:pos x="wd2" y="hd2"/>
            </a:cxn>
            <a:cxn ang="5400000">
              <a:pos x="wd2" y="hd2"/>
            </a:cxn>
            <a:cxn ang="10800000">
              <a:pos x="wd2" y="hd2"/>
            </a:cxn>
            <a:cxn ang="16200000">
              <a:pos x="wd2" y="hd2"/>
            </a:cxn>
          </a:cxnLst>
          <a:rect l="0" t="0" r="r" b="b"/>
          <a:pathLst>
            <a:path w="21600" h="21600" extrusionOk="0">
              <a:moveTo>
                <a:pt x="0" y="0"/>
              </a:moveTo>
              <a:cubicBezTo>
                <a:pt x="5965" y="0"/>
                <a:pt x="10800" y="421"/>
                <a:pt x="10800" y="940"/>
              </a:cubicBezTo>
              <a:lnTo>
                <a:pt x="10800" y="9860"/>
              </a:lnTo>
              <a:cubicBezTo>
                <a:pt x="10800" y="10379"/>
                <a:pt x="15635" y="10800"/>
                <a:pt x="21600" y="10800"/>
              </a:cubicBezTo>
              <a:cubicBezTo>
                <a:pt x="15635" y="10800"/>
                <a:pt x="10800" y="11221"/>
                <a:pt x="10800" y="11740"/>
              </a:cubicBezTo>
              <a:lnTo>
                <a:pt x="10800" y="20660"/>
              </a:lnTo>
              <a:cubicBezTo>
                <a:pt x="10800" y="21179"/>
                <a:pt x="5965" y="21600"/>
                <a:pt x="0" y="21600"/>
              </a:cubicBezTo>
            </a:path>
          </a:pathLst>
        </a:custGeom>
        <a:noFill/>
        <a:ln w="19050" cap="flat">
          <a:solidFill>
            <a:srgbClr val="FFC000"/>
          </a:solidFill>
          <a:prstDash val="solid"/>
          <a:round/>
        </a:ln>
        <a:effectLst/>
      </xdr:spPr>
      <xdr:txBody>
        <a:bodyPr/>
        <a:lstStyle/>
        <a:p>
          <a:endParaRPr/>
        </a:p>
      </xdr:txBody>
    </xdr:sp>
    <xdr:clientData/>
  </xdr:twoCellAnchor>
  <xdr:twoCellAnchor>
    <xdr:from>
      <xdr:col>1</xdr:col>
      <xdr:colOff>142875</xdr:colOff>
      <xdr:row>59</xdr:row>
      <xdr:rowOff>40752</xdr:rowOff>
    </xdr:from>
    <xdr:to>
      <xdr:col>10</xdr:col>
      <xdr:colOff>168835</xdr:colOff>
      <xdr:row>68</xdr:row>
      <xdr:rowOff>14941</xdr:rowOff>
    </xdr:to>
    <xdr:pic>
      <xdr:nvPicPr>
        <xdr:cNvPr id="18" name="Picture 19" descr="Picture 19">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8"/>
        <a:srcRect t="17703" r="2432" b="13014"/>
        <a:stretch>
          <a:fillRect/>
        </a:stretch>
      </xdr:blipFill>
      <xdr:spPr>
        <a:xfrm>
          <a:off x="282575" y="13878672"/>
          <a:ext cx="1740461" cy="1631540"/>
        </a:xfrm>
        <a:prstGeom prst="rect">
          <a:avLst/>
        </a:prstGeom>
        <a:ln w="12700" cap="flat">
          <a:noFill/>
          <a:miter lim="400000"/>
        </a:ln>
        <a:effectLst/>
      </xdr:spPr>
    </xdr:pic>
    <xdr:clientData/>
  </xdr:twoCellAnchor>
  <xdr:twoCellAnchor>
    <xdr:from>
      <xdr:col>3</xdr:col>
      <xdr:colOff>151792</xdr:colOff>
      <xdr:row>54</xdr:row>
      <xdr:rowOff>86487</xdr:rowOff>
    </xdr:from>
    <xdr:to>
      <xdr:col>8</xdr:col>
      <xdr:colOff>161925</xdr:colOff>
      <xdr:row>58</xdr:row>
      <xdr:rowOff>10497</xdr:rowOff>
    </xdr:to>
    <xdr:pic>
      <xdr:nvPicPr>
        <xdr:cNvPr id="19" name="Picture 18" descr="Picture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9"/>
        <a:stretch>
          <a:fillRect/>
        </a:stretch>
      </xdr:blipFill>
      <xdr:spPr>
        <a:xfrm>
          <a:off x="672491" y="13073507"/>
          <a:ext cx="962634" cy="590761"/>
        </a:xfrm>
        <a:prstGeom prst="rect">
          <a:avLst/>
        </a:prstGeom>
        <a:ln w="12700" cap="flat">
          <a:noFill/>
          <a:miter lim="400000"/>
        </a:ln>
        <a:effectLst/>
      </xdr:spPr>
    </xdr:pic>
    <xdr:clientData/>
  </xdr:twoCellAnchor>
  <xdr:twoCellAnchor>
    <xdr:from>
      <xdr:col>6</xdr:col>
      <xdr:colOff>17561</xdr:colOff>
      <xdr:row>28</xdr:row>
      <xdr:rowOff>33244</xdr:rowOff>
    </xdr:from>
    <xdr:to>
      <xdr:col>9</xdr:col>
      <xdr:colOff>152032</xdr:colOff>
      <xdr:row>29</xdr:row>
      <xdr:rowOff>30070</xdr:rowOff>
    </xdr:to>
    <xdr:sp macro="" textlink="">
      <xdr:nvSpPr>
        <xdr:cNvPr id="20" name="Isosceles Triangle 4">
          <a:extLst>
            <a:ext uri="{FF2B5EF4-FFF2-40B4-BE49-F238E27FC236}">
              <a16:creationId xmlns:a16="http://schemas.microsoft.com/office/drawing/2014/main" id="{00000000-0008-0000-0100-000014000000}"/>
            </a:ext>
          </a:extLst>
        </xdr:cNvPr>
        <xdr:cNvSpPr/>
      </xdr:nvSpPr>
      <xdr:spPr>
        <a:xfrm rot="10800000">
          <a:off x="1109761" y="7050629"/>
          <a:ext cx="705972" cy="180977"/>
        </a:xfrm>
        <a:prstGeom prst="triangle">
          <a:avLst/>
        </a:prstGeom>
        <a:solidFill>
          <a:srgbClr val="FFC000"/>
        </a:solidFill>
        <a:ln w="12700" cap="flat">
          <a:noFill/>
          <a:miter lim="400000"/>
        </a:ln>
        <a:effectLst/>
      </xdr:spPr>
      <xdr:txBody>
        <a:bodyPr/>
        <a:lstStyle/>
        <a:p>
          <a:endParaRPr/>
        </a:p>
      </xdr:txBody>
    </xdr:sp>
    <xdr:clientData/>
  </xdr:twoCellAnchor>
  <xdr:twoCellAnchor>
    <xdr:from>
      <xdr:col>51</xdr:col>
      <xdr:colOff>303</xdr:colOff>
      <xdr:row>22</xdr:row>
      <xdr:rowOff>142294</xdr:rowOff>
    </xdr:from>
    <xdr:to>
      <xdr:col>54</xdr:col>
      <xdr:colOff>3</xdr:colOff>
      <xdr:row>24</xdr:row>
      <xdr:rowOff>157697</xdr:rowOff>
    </xdr:to>
    <xdr:sp macro="" textlink="">
      <xdr:nvSpPr>
        <xdr:cNvPr id="21" name="Isosceles Triangle 24">
          <a:extLst>
            <a:ext uri="{FF2B5EF4-FFF2-40B4-BE49-F238E27FC236}">
              <a16:creationId xmlns:a16="http://schemas.microsoft.com/office/drawing/2014/main" id="{00000000-0008-0000-0100-000015000000}"/>
            </a:ext>
          </a:extLst>
        </xdr:cNvPr>
        <xdr:cNvSpPr/>
      </xdr:nvSpPr>
      <xdr:spPr>
        <a:xfrm rot="16200000">
          <a:off x="9758434" y="5471128"/>
          <a:ext cx="384339" cy="571202"/>
        </a:xfrm>
        <a:prstGeom prst="triangle">
          <a:avLst/>
        </a:prstGeom>
        <a:solidFill>
          <a:srgbClr val="808080"/>
        </a:solidFill>
        <a:ln w="12700" cap="flat">
          <a:noFill/>
          <a:miter lim="400000"/>
        </a:ln>
        <a:effectLst/>
      </xdr:spPr>
      <xdr:txBody>
        <a:bodyPr/>
        <a:lstStyle/>
        <a:p>
          <a:endParaRPr/>
        </a:p>
      </xdr:txBody>
    </xdr:sp>
    <xdr:clientData/>
  </xdr:twoCellAnchor>
  <xdr:twoCellAnchor>
    <xdr:from>
      <xdr:col>6</xdr:col>
      <xdr:colOff>28767</xdr:colOff>
      <xdr:row>38</xdr:row>
      <xdr:rowOff>39849</xdr:rowOff>
    </xdr:from>
    <xdr:to>
      <xdr:col>9</xdr:col>
      <xdr:colOff>163239</xdr:colOff>
      <xdr:row>39</xdr:row>
      <xdr:rowOff>36674</xdr:rowOff>
    </xdr:to>
    <xdr:sp macro="" textlink="">
      <xdr:nvSpPr>
        <xdr:cNvPr id="22" name="Isosceles Triangle 32">
          <a:extLst>
            <a:ext uri="{FF2B5EF4-FFF2-40B4-BE49-F238E27FC236}">
              <a16:creationId xmlns:a16="http://schemas.microsoft.com/office/drawing/2014/main" id="{00000000-0008-0000-0100-000016000000}"/>
            </a:ext>
          </a:extLst>
        </xdr:cNvPr>
        <xdr:cNvSpPr/>
      </xdr:nvSpPr>
      <xdr:spPr>
        <a:xfrm rot="10800000">
          <a:off x="1120967" y="9613744"/>
          <a:ext cx="705973" cy="187326"/>
        </a:xfrm>
        <a:prstGeom prst="triangle">
          <a:avLst/>
        </a:prstGeom>
        <a:solidFill>
          <a:srgbClr val="FFC000"/>
        </a:solidFill>
        <a:ln w="12700" cap="flat">
          <a:noFill/>
          <a:miter lim="400000"/>
        </a:ln>
        <a:effectLst/>
      </xdr:spPr>
      <xdr:txBody>
        <a:bodyPr/>
        <a:lstStyle/>
        <a:p>
          <a:endParaRPr/>
        </a:p>
      </xdr:txBody>
    </xdr:sp>
    <xdr:clientData/>
  </xdr:twoCellAnchor>
  <xdr:twoCellAnchor>
    <xdr:from>
      <xdr:col>13</xdr:col>
      <xdr:colOff>171950</xdr:colOff>
      <xdr:row>22</xdr:row>
      <xdr:rowOff>142295</xdr:rowOff>
    </xdr:from>
    <xdr:to>
      <xdr:col>17</xdr:col>
      <xdr:colOff>2901</xdr:colOff>
      <xdr:row>24</xdr:row>
      <xdr:rowOff>130455</xdr:rowOff>
    </xdr:to>
    <xdr:sp macro="" textlink="">
      <xdr:nvSpPr>
        <xdr:cNvPr id="23" name="Isosceles Triangle 35">
          <a:extLst>
            <a:ext uri="{FF2B5EF4-FFF2-40B4-BE49-F238E27FC236}">
              <a16:creationId xmlns:a16="http://schemas.microsoft.com/office/drawing/2014/main" id="{00000000-0008-0000-0100-000017000000}"/>
            </a:ext>
          </a:extLst>
        </xdr:cNvPr>
        <xdr:cNvSpPr/>
      </xdr:nvSpPr>
      <xdr:spPr>
        <a:xfrm rot="16200000">
          <a:off x="2715578" y="5446631"/>
          <a:ext cx="357096" cy="592953"/>
        </a:xfrm>
        <a:prstGeom prst="triangle">
          <a:avLst/>
        </a:prstGeom>
        <a:solidFill>
          <a:srgbClr val="808080"/>
        </a:solidFill>
        <a:ln w="12700" cap="flat">
          <a:noFill/>
          <a:miter lim="400000"/>
        </a:ln>
        <a:effectLst/>
      </xdr:spPr>
      <xdr:txBody>
        <a:bodyPr/>
        <a:lstStyle/>
        <a:p>
          <a:endParaRPr/>
        </a:p>
      </xdr:txBody>
    </xdr:sp>
    <xdr:clientData/>
  </xdr:twoCellAnchor>
  <xdr:twoCellAnchor>
    <xdr:from>
      <xdr:col>51</xdr:col>
      <xdr:colOff>9828</xdr:colOff>
      <xdr:row>32</xdr:row>
      <xdr:rowOff>122543</xdr:rowOff>
    </xdr:from>
    <xdr:to>
      <xdr:col>54</xdr:col>
      <xdr:colOff>9529</xdr:colOff>
      <xdr:row>34</xdr:row>
      <xdr:rowOff>156995</xdr:rowOff>
    </xdr:to>
    <xdr:sp macro="" textlink="">
      <xdr:nvSpPr>
        <xdr:cNvPr id="24" name="Isosceles Triangle 40">
          <a:extLst>
            <a:ext uri="{FF2B5EF4-FFF2-40B4-BE49-F238E27FC236}">
              <a16:creationId xmlns:a16="http://schemas.microsoft.com/office/drawing/2014/main" id="{00000000-0008-0000-0100-000018000000}"/>
            </a:ext>
          </a:extLst>
        </xdr:cNvPr>
        <xdr:cNvSpPr/>
      </xdr:nvSpPr>
      <xdr:spPr>
        <a:xfrm rot="16200000">
          <a:off x="9761611" y="8280301"/>
          <a:ext cx="397037" cy="571202"/>
        </a:xfrm>
        <a:prstGeom prst="triangle">
          <a:avLst/>
        </a:prstGeom>
        <a:solidFill>
          <a:srgbClr val="808080"/>
        </a:solidFill>
        <a:ln w="12700" cap="flat">
          <a:noFill/>
          <a:miter lim="400000"/>
        </a:ln>
        <a:effectLst/>
      </xdr:spPr>
      <xdr:txBody>
        <a:bodyPr/>
        <a:lstStyle/>
        <a:p>
          <a:endParaRPr/>
        </a:p>
      </xdr:txBody>
    </xdr:sp>
    <xdr:clientData/>
  </xdr:twoCellAnchor>
  <xdr:twoCellAnchor>
    <xdr:from>
      <xdr:col>14</xdr:col>
      <xdr:colOff>500</xdr:colOff>
      <xdr:row>32</xdr:row>
      <xdr:rowOff>122543</xdr:rowOff>
    </xdr:from>
    <xdr:to>
      <xdr:col>17</xdr:col>
      <xdr:colOff>12427</xdr:colOff>
      <xdr:row>34</xdr:row>
      <xdr:rowOff>120228</xdr:rowOff>
    </xdr:to>
    <xdr:sp macro="" textlink="">
      <xdr:nvSpPr>
        <xdr:cNvPr id="25" name="Isosceles Triangle 41">
          <a:extLst>
            <a:ext uri="{FF2B5EF4-FFF2-40B4-BE49-F238E27FC236}">
              <a16:creationId xmlns:a16="http://schemas.microsoft.com/office/drawing/2014/main" id="{00000000-0008-0000-0100-000019000000}"/>
            </a:ext>
          </a:extLst>
        </xdr:cNvPr>
        <xdr:cNvSpPr/>
      </xdr:nvSpPr>
      <xdr:spPr>
        <a:xfrm rot="16200000">
          <a:off x="2728279" y="8255804"/>
          <a:ext cx="360271" cy="583428"/>
        </a:xfrm>
        <a:prstGeom prst="triangle">
          <a:avLst/>
        </a:prstGeom>
        <a:solidFill>
          <a:srgbClr val="808080"/>
        </a:solidFill>
        <a:ln w="12700" cap="flat">
          <a:noFill/>
          <a:miter lim="400000"/>
        </a:ln>
        <a:effectLst/>
      </xdr:spPr>
      <xdr:txBody>
        <a:bodyPr/>
        <a:lstStyle/>
        <a:p>
          <a:endParaRPr/>
        </a:p>
      </xdr:txBody>
    </xdr:sp>
    <xdr:clientData/>
  </xdr:twoCellAnchor>
  <xdr:twoCellAnchor>
    <xdr:from>
      <xdr:col>50</xdr:col>
      <xdr:colOff>171754</xdr:colOff>
      <xdr:row>43</xdr:row>
      <xdr:rowOff>37166</xdr:rowOff>
    </xdr:from>
    <xdr:to>
      <xdr:col>53</xdr:col>
      <xdr:colOff>171456</xdr:colOff>
      <xdr:row>45</xdr:row>
      <xdr:rowOff>56378</xdr:rowOff>
    </xdr:to>
    <xdr:sp macro="" textlink="">
      <xdr:nvSpPr>
        <xdr:cNvPr id="26" name="Isosceles Triangle 44">
          <a:extLst>
            <a:ext uri="{FF2B5EF4-FFF2-40B4-BE49-F238E27FC236}">
              <a16:creationId xmlns:a16="http://schemas.microsoft.com/office/drawing/2014/main" id="{00000000-0008-0000-0100-00001A000000}"/>
            </a:ext>
          </a:extLst>
        </xdr:cNvPr>
        <xdr:cNvSpPr/>
      </xdr:nvSpPr>
      <xdr:spPr>
        <a:xfrm rot="16200000">
          <a:off x="9734624" y="10922566"/>
          <a:ext cx="393863" cy="571203"/>
        </a:xfrm>
        <a:prstGeom prst="triangle">
          <a:avLst/>
        </a:prstGeom>
        <a:solidFill>
          <a:srgbClr val="808080"/>
        </a:solidFill>
        <a:ln w="12700" cap="flat">
          <a:noFill/>
          <a:miter lim="400000"/>
        </a:ln>
        <a:effectLst/>
      </xdr:spPr>
      <xdr:txBody>
        <a:bodyPr/>
        <a:lstStyle/>
        <a:p>
          <a:endParaRPr/>
        </a:p>
      </xdr:txBody>
    </xdr:sp>
    <xdr:clientData/>
  </xdr:twoCellAnchor>
  <xdr:twoCellAnchor>
    <xdr:from>
      <xdr:col>13</xdr:col>
      <xdr:colOff>162426</xdr:colOff>
      <xdr:row>43</xdr:row>
      <xdr:rowOff>37166</xdr:rowOff>
    </xdr:from>
    <xdr:to>
      <xdr:col>16</xdr:col>
      <xdr:colOff>174353</xdr:colOff>
      <xdr:row>45</xdr:row>
      <xdr:rowOff>19611</xdr:rowOff>
    </xdr:to>
    <xdr:sp macro="" textlink="">
      <xdr:nvSpPr>
        <xdr:cNvPr id="27" name="Isosceles Triangle 45">
          <a:extLst>
            <a:ext uri="{FF2B5EF4-FFF2-40B4-BE49-F238E27FC236}">
              <a16:creationId xmlns:a16="http://schemas.microsoft.com/office/drawing/2014/main" id="{00000000-0008-0000-0100-00001B000000}"/>
            </a:ext>
          </a:extLst>
        </xdr:cNvPr>
        <xdr:cNvSpPr/>
      </xdr:nvSpPr>
      <xdr:spPr>
        <a:xfrm rot="16200000">
          <a:off x="2701292" y="10898070"/>
          <a:ext cx="357096" cy="583428"/>
        </a:xfrm>
        <a:prstGeom prst="triangle">
          <a:avLst/>
        </a:prstGeom>
        <a:solidFill>
          <a:srgbClr val="808080"/>
        </a:solidFill>
        <a:ln w="12700" cap="flat">
          <a:noFill/>
          <a:miter lim="400000"/>
        </a:ln>
        <a:effectLst/>
      </xdr:spPr>
      <xdr:txBody>
        <a:bodyPr/>
        <a:lstStyle/>
        <a:p>
          <a:endParaRPr/>
        </a:p>
      </xdr:txBody>
    </xdr:sp>
    <xdr:clientData/>
  </xdr:twoCellAnchor>
  <xdr:twoCellAnchor>
    <xdr:from>
      <xdr:col>16</xdr:col>
      <xdr:colOff>178507</xdr:colOff>
      <xdr:row>76</xdr:row>
      <xdr:rowOff>41864</xdr:rowOff>
    </xdr:from>
    <xdr:to>
      <xdr:col>25</xdr:col>
      <xdr:colOff>142876</xdr:colOff>
      <xdr:row>81</xdr:row>
      <xdr:rowOff>182184</xdr:rowOff>
    </xdr:to>
    <xdr:grpSp>
      <xdr:nvGrpSpPr>
        <xdr:cNvPr id="30" name="Speech Bubble: Rectangle with Corners Rounded 8">
          <a:extLst>
            <a:ext uri="{FF2B5EF4-FFF2-40B4-BE49-F238E27FC236}">
              <a16:creationId xmlns:a16="http://schemas.microsoft.com/office/drawing/2014/main" id="{00000000-0008-0000-0100-00001E000000}"/>
            </a:ext>
          </a:extLst>
        </xdr:cNvPr>
        <xdr:cNvGrpSpPr/>
      </xdr:nvGrpSpPr>
      <xdr:grpSpPr>
        <a:xfrm>
          <a:off x="2875987" y="22473239"/>
          <a:ext cx="1515039" cy="1045195"/>
          <a:chOff x="0" y="0"/>
          <a:chExt cx="1678869" cy="1061070"/>
        </a:xfrm>
      </xdr:grpSpPr>
      <xdr:sp macro="" textlink="">
        <xdr:nvSpPr>
          <xdr:cNvPr id="28" name="Figura">
            <a:extLst>
              <a:ext uri="{FF2B5EF4-FFF2-40B4-BE49-F238E27FC236}">
                <a16:creationId xmlns:a16="http://schemas.microsoft.com/office/drawing/2014/main" id="{00000000-0008-0000-0100-00001C000000}"/>
              </a:ext>
            </a:extLst>
          </xdr:cNvPr>
          <xdr:cNvSpPr/>
        </xdr:nvSpPr>
        <xdr:spPr>
          <a:xfrm>
            <a:off x="0" y="0"/>
            <a:ext cx="1678870" cy="1061071"/>
          </a:xfrm>
          <a:custGeom>
            <a:avLst/>
            <a:gdLst/>
            <a:ahLst/>
            <a:cxnLst>
              <a:cxn ang="0">
                <a:pos x="wd2" y="hd2"/>
              </a:cxn>
              <a:cxn ang="5400000">
                <a:pos x="wd2" y="hd2"/>
              </a:cxn>
              <a:cxn ang="10800000">
                <a:pos x="wd2" y="hd2"/>
              </a:cxn>
              <a:cxn ang="16200000">
                <a:pos x="wd2" y="hd2"/>
              </a:cxn>
            </a:cxnLst>
            <a:rect l="0" t="0" r="r" b="b"/>
            <a:pathLst>
              <a:path w="21600" h="21600" extrusionOk="0">
                <a:moveTo>
                  <a:pt x="1747" y="2486"/>
                </a:moveTo>
                <a:cubicBezTo>
                  <a:pt x="1747" y="1113"/>
                  <a:pt x="2451" y="0"/>
                  <a:pt x="3319" y="0"/>
                </a:cubicBezTo>
                <a:lnTo>
                  <a:pt x="5056" y="0"/>
                </a:lnTo>
                <a:lnTo>
                  <a:pt x="20029" y="0"/>
                </a:lnTo>
                <a:cubicBezTo>
                  <a:pt x="20897" y="0"/>
                  <a:pt x="21600" y="1113"/>
                  <a:pt x="21600" y="2486"/>
                </a:cubicBezTo>
                <a:lnTo>
                  <a:pt x="21600" y="12429"/>
                </a:lnTo>
                <a:cubicBezTo>
                  <a:pt x="21600" y="13802"/>
                  <a:pt x="20897" y="14915"/>
                  <a:pt x="20029" y="14915"/>
                </a:cubicBezTo>
                <a:lnTo>
                  <a:pt x="10019" y="14915"/>
                </a:lnTo>
                <a:lnTo>
                  <a:pt x="0" y="21600"/>
                </a:lnTo>
                <a:lnTo>
                  <a:pt x="5056" y="14915"/>
                </a:lnTo>
                <a:lnTo>
                  <a:pt x="3319" y="14915"/>
                </a:lnTo>
                <a:cubicBezTo>
                  <a:pt x="2451" y="14915"/>
                  <a:pt x="1747" y="13802"/>
                  <a:pt x="1747" y="12429"/>
                </a:cubicBezTo>
                <a:lnTo>
                  <a:pt x="1747" y="12429"/>
                </a:lnTo>
                <a:lnTo>
                  <a:pt x="1747" y="8700"/>
                </a:lnTo>
                <a:close/>
              </a:path>
            </a:pathLst>
          </a:custGeom>
          <a:solidFill>
            <a:srgbClr val="FFC000"/>
          </a:solidFill>
          <a:ln w="9525" cap="flat">
            <a:solidFill>
              <a:srgbClr val="FFC000"/>
            </a:solidFill>
            <a:prstDash val="solid"/>
            <a:round/>
          </a:ln>
          <a:effectLst>
            <a:outerShdw blurRad="38100" dist="23000" dir="5400000" rotWithShape="0">
              <a:srgbClr val="000000">
                <a:alpha val="35000"/>
              </a:srgbClr>
            </a:outerShdw>
          </a:effectLst>
        </xdr:spPr>
        <xdr:txBody>
          <a:bodyPr/>
          <a:lstStyle/>
          <a:p>
            <a:endParaRPr/>
          </a:p>
        </xdr:txBody>
      </xdr:sp>
      <xdr:sp macro="" textlink="">
        <xdr:nvSpPr>
          <xdr:cNvPr id="29" name="Haga clic en el ícono para abrir el enlace hacia la publicación">
            <a:extLst>
              <a:ext uri="{FF2B5EF4-FFF2-40B4-BE49-F238E27FC236}">
                <a16:creationId xmlns:a16="http://schemas.microsoft.com/office/drawing/2014/main" id="{00000000-0008-0000-0100-00001D000000}"/>
              </a:ext>
            </a:extLst>
          </xdr:cNvPr>
          <xdr:cNvSpPr txBox="1"/>
        </xdr:nvSpPr>
        <xdr:spPr>
          <a:xfrm>
            <a:off x="203017" y="46691"/>
            <a:ext cx="1408654" cy="639295"/>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l" defTabSz="914400" latinLnBrk="0">
              <a:lnSpc>
                <a:spcPct val="100000"/>
              </a:lnSpc>
              <a:spcBef>
                <a:spcPts val="0"/>
              </a:spcBef>
              <a:spcAft>
                <a:spcPts val="0"/>
              </a:spcAft>
              <a:buClrTx/>
              <a:buSzTx/>
              <a:buFontTx/>
              <a:buNone/>
              <a:tabLst/>
              <a:defRPr sz="1100" b="0" i="0" u="none" strike="noStrike" cap="none" spc="0" baseline="0">
                <a:solidFill>
                  <a:srgbClr val="FFFFFF"/>
                </a:solidFill>
                <a:uFillTx/>
                <a:latin typeface="Calibri"/>
                <a:ea typeface="Calibri"/>
                <a:cs typeface="Calibri"/>
                <a:sym typeface="Calibri"/>
              </a:defRPr>
            </a:pPr>
            <a:r>
              <a:rPr sz="1100" b="0" i="0" u="none" strike="noStrike" cap="none" spc="0" baseline="0">
                <a:solidFill>
                  <a:srgbClr val="FFFFFF"/>
                </a:solidFill>
                <a:uFillTx/>
                <a:latin typeface="Calibri"/>
                <a:ea typeface="Calibri"/>
                <a:cs typeface="Calibri"/>
                <a:sym typeface="Calibri"/>
              </a:rPr>
              <a:t>Haga clic en el ícono para abrir el enlace hacia la publicación</a:t>
            </a:r>
          </a:p>
        </xdr:txBody>
      </xdr:sp>
    </xdr:grpSp>
    <xdr:clientData/>
  </xdr:twoCellAnchor>
  <xdr:twoCellAnchor>
    <xdr:from>
      <xdr:col>75</xdr:col>
      <xdr:colOff>123825</xdr:colOff>
      <xdr:row>0</xdr:row>
      <xdr:rowOff>25400</xdr:rowOff>
    </xdr:from>
    <xdr:to>
      <xdr:col>79</xdr:col>
      <xdr:colOff>163768</xdr:colOff>
      <xdr:row>1</xdr:row>
      <xdr:rowOff>428623</xdr:rowOff>
    </xdr:to>
    <xdr:pic>
      <xdr:nvPicPr>
        <xdr:cNvPr id="31" name="Picture 2" descr="Picture 2">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10"/>
        <a:srcRect t="11059" b="10470"/>
        <a:stretch>
          <a:fillRect/>
        </a:stretch>
      </xdr:blipFill>
      <xdr:spPr>
        <a:xfrm>
          <a:off x="14360525" y="25400"/>
          <a:ext cx="801944" cy="568324"/>
        </a:xfrm>
        <a:prstGeom prst="rect">
          <a:avLst/>
        </a:prstGeom>
        <a:ln w="12700" cap="flat">
          <a:noFill/>
          <a:miter lim="400000"/>
        </a:ln>
        <a:effectLst/>
      </xdr:spPr>
    </xdr:pic>
    <xdr:clientData/>
  </xdr:twoCellAnchor>
  <xdr:twoCellAnchor>
    <xdr:from>
      <xdr:col>8</xdr:col>
      <xdr:colOff>123825</xdr:colOff>
      <xdr:row>76</xdr:row>
      <xdr:rowOff>37942</xdr:rowOff>
    </xdr:from>
    <xdr:to>
      <xdr:col>16</xdr:col>
      <xdr:colOff>28575</xdr:colOff>
      <xdr:row>83</xdr:row>
      <xdr:rowOff>344404</xdr:rowOff>
    </xdr:to>
    <xdr:pic>
      <xdr:nvPicPr>
        <xdr:cNvPr id="32" name="Picture 17" descr="Picture 17">
          <a:hlinkClick xmlns:r="http://schemas.openxmlformats.org/officeDocument/2006/relationships" r:id="rId11"/>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12"/>
        <a:stretch>
          <a:fillRect/>
        </a:stretch>
      </xdr:blipFill>
      <xdr:spPr>
        <a:xfrm>
          <a:off x="1597025" y="17814132"/>
          <a:ext cx="1428750" cy="1595513"/>
        </a:xfrm>
        <a:prstGeom prst="rect">
          <a:avLst/>
        </a:prstGeom>
        <a:ln w="12700" cap="flat">
          <a:noFill/>
          <a:miter lim="400000"/>
        </a:ln>
        <a:effectLst>
          <a:outerShdw blurRad="190500" dir="2700000" rotWithShape="0">
            <a:srgbClr val="000000">
              <a:alpha val="70000"/>
            </a:srgbClr>
          </a:outerShdw>
        </a:effectLst>
      </xdr:spPr>
    </xdr:pic>
    <xdr:clientData/>
  </xdr:twoCellAnchor>
  <xdr:twoCellAnchor>
    <xdr:from>
      <xdr:col>47</xdr:col>
      <xdr:colOff>41905</xdr:colOff>
      <xdr:row>76</xdr:row>
      <xdr:rowOff>27783</xdr:rowOff>
    </xdr:from>
    <xdr:to>
      <xdr:col>56</xdr:col>
      <xdr:colOff>105825</xdr:colOff>
      <xdr:row>83</xdr:row>
      <xdr:rowOff>284958</xdr:rowOff>
    </xdr:to>
    <xdr:pic>
      <xdr:nvPicPr>
        <xdr:cNvPr id="33" name="Picture 1" descr="Picture 1">
          <a:hlinkClick xmlns:r="http://schemas.openxmlformats.org/officeDocument/2006/relationships" r:id="rId13"/>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14"/>
        <a:stretch>
          <a:fillRect/>
        </a:stretch>
      </xdr:blipFill>
      <xdr:spPr>
        <a:xfrm>
          <a:off x="8944605" y="17803973"/>
          <a:ext cx="1778421" cy="1546226"/>
        </a:xfrm>
        <a:prstGeom prst="rect">
          <a:avLst/>
        </a:prstGeom>
        <a:ln w="12700" cap="flat">
          <a:noFill/>
          <a:miter lim="400000"/>
        </a:ln>
        <a:effectLst>
          <a:outerShdw blurRad="190500" dir="2700000" rotWithShape="0">
            <a:srgbClr val="000000">
              <a:alpha val="70000"/>
            </a:srgbClr>
          </a:outerShdw>
        </a:effectLst>
      </xdr:spPr>
    </xdr:pic>
    <xdr:clientData/>
  </xdr:twoCellAnchor>
  <xdr:twoCellAnchor>
    <xdr:from>
      <xdr:col>60</xdr:col>
      <xdr:colOff>84759</xdr:colOff>
      <xdr:row>0</xdr:row>
      <xdr:rowOff>100076</xdr:rowOff>
    </xdr:from>
    <xdr:to>
      <xdr:col>72</xdr:col>
      <xdr:colOff>101136</xdr:colOff>
      <xdr:row>1</xdr:row>
      <xdr:rowOff>364299</xdr:rowOff>
    </xdr:to>
    <xdr:grpSp>
      <xdr:nvGrpSpPr>
        <xdr:cNvPr id="34" name="Group 14">
          <a:extLst>
            <a:ext uri="{FF2B5EF4-FFF2-40B4-BE49-F238E27FC236}">
              <a16:creationId xmlns:a16="http://schemas.microsoft.com/office/drawing/2014/main" id="{00000000-0008-0000-0100-000022000000}"/>
            </a:ext>
          </a:extLst>
        </xdr:cNvPr>
        <xdr:cNvGrpSpPr/>
      </xdr:nvGrpSpPr>
      <xdr:grpSpPr>
        <a:xfrm>
          <a:off x="10333659" y="100076"/>
          <a:ext cx="2073777" cy="426148"/>
          <a:chOff x="10886108" y="104908"/>
          <a:chExt cx="2190166" cy="419100"/>
        </a:xfrm>
      </xdr:grpSpPr>
      <xdr:sp macro="" textlink="">
        <xdr:nvSpPr>
          <xdr:cNvPr id="35" name="Flowchart: Alternate Process 6">
            <a:extLst>
              <a:ext uri="{FF2B5EF4-FFF2-40B4-BE49-F238E27FC236}">
                <a16:creationId xmlns:a16="http://schemas.microsoft.com/office/drawing/2014/main" id="{00000000-0008-0000-0100-000023000000}"/>
              </a:ext>
            </a:extLst>
          </xdr:cNvPr>
          <xdr:cNvSpPr/>
        </xdr:nvSpPr>
        <xdr:spPr>
          <a:xfrm>
            <a:off x="10886108" y="104908"/>
            <a:ext cx="2190166" cy="419100"/>
          </a:xfrm>
          <a:prstGeom prst="flowChartAlternateProcess">
            <a:avLst/>
          </a:prstGeom>
          <a:solidFill>
            <a:schemeClr val="bg1"/>
          </a:solidFill>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pic>
        <xdr:nvPicPr>
          <xdr:cNvPr id="36" name="Bild 3" descr="UNIDO E blue.pdf">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10943695" y="130593"/>
            <a:ext cx="1981843" cy="383727"/>
          </a:xfrm>
          <a:prstGeom prst="rect">
            <a:avLst/>
          </a:prstGeom>
        </xdr:spPr>
      </xdr:pic>
    </xdr:grpSp>
    <xdr:clientData/>
  </xdr:twoCellAnchor>
  <xdr:twoCellAnchor editAs="oneCell">
    <xdr:from>
      <xdr:col>75</xdr:col>
      <xdr:colOff>123825</xdr:colOff>
      <xdr:row>0</xdr:row>
      <xdr:rowOff>25400</xdr:rowOff>
    </xdr:from>
    <xdr:to>
      <xdr:col>80</xdr:col>
      <xdr:colOff>39944</xdr:colOff>
      <xdr:row>1</xdr:row>
      <xdr:rowOff>428624</xdr:rowOff>
    </xdr:to>
    <xdr:pic>
      <xdr:nvPicPr>
        <xdr:cNvPr id="37" name="Picture 2">
          <a:extLst>
            <a:ext uri="{FF2B5EF4-FFF2-40B4-BE49-F238E27FC236}">
              <a16:creationId xmlns:a16="http://schemas.microsoft.com/office/drawing/2014/main" id="{00000000-0008-0000-0100-000025000000}"/>
            </a:ext>
          </a:extLst>
        </xdr:cNvPr>
        <xdr:cNvPicPr>
          <a:picLocks noChangeAspect="1"/>
        </xdr:cNvPicPr>
      </xdr:nvPicPr>
      <xdr:blipFill rotWithShape="1">
        <a:blip xmlns:r="http://schemas.openxmlformats.org/officeDocument/2006/relationships" r:embed="rId10"/>
        <a:srcRect t="11059" b="10471"/>
        <a:stretch/>
      </xdr:blipFill>
      <xdr:spPr>
        <a:xfrm>
          <a:off x="12934950" y="25400"/>
          <a:ext cx="725744" cy="5651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1587742</xdr:colOff>
      <xdr:row>0</xdr:row>
      <xdr:rowOff>148004</xdr:rowOff>
    </xdr:from>
    <xdr:to>
      <xdr:col>2</xdr:col>
      <xdr:colOff>4712619</xdr:colOff>
      <xdr:row>1</xdr:row>
      <xdr:rowOff>254365</xdr:rowOff>
    </xdr:to>
    <xdr:grpSp>
      <xdr:nvGrpSpPr>
        <xdr:cNvPr id="4" name="Rectangle 3">
          <a:extLst>
            <a:ext uri="{FF2B5EF4-FFF2-40B4-BE49-F238E27FC236}">
              <a16:creationId xmlns:a16="http://schemas.microsoft.com/office/drawing/2014/main" id="{00000000-0008-0000-0000-000004000000}"/>
            </a:ext>
          </a:extLst>
        </xdr:cNvPr>
        <xdr:cNvGrpSpPr/>
      </xdr:nvGrpSpPr>
      <xdr:grpSpPr>
        <a:xfrm>
          <a:off x="4719562" y="148004"/>
          <a:ext cx="3124877" cy="296861"/>
          <a:chOff x="0" y="48374"/>
          <a:chExt cx="3124876" cy="296860"/>
        </a:xfrm>
      </xdr:grpSpPr>
      <xdr:sp macro="" textlink="">
        <xdr:nvSpPr>
          <xdr:cNvPr id="2" name="Rectángulo">
            <a:extLst>
              <a:ext uri="{FF2B5EF4-FFF2-40B4-BE49-F238E27FC236}">
                <a16:creationId xmlns:a16="http://schemas.microsoft.com/office/drawing/2014/main" id="{00000000-0008-0000-0000-000002000000}"/>
              </a:ext>
            </a:extLst>
          </xdr:cNvPr>
          <xdr:cNvSpPr/>
        </xdr:nvSpPr>
        <xdr:spPr>
          <a:xfrm>
            <a:off x="0" y="48374"/>
            <a:ext cx="3124877" cy="296862"/>
          </a:xfrm>
          <a:prstGeom prst="rect">
            <a:avLst/>
          </a:prstGeom>
          <a:solidFill>
            <a:srgbClr val="FFF6DE"/>
          </a:solidFill>
          <a:ln w="12700" cap="flat">
            <a:solidFill>
              <a:srgbClr val="000000"/>
            </a:solidFill>
            <a:prstDash val="solid"/>
            <a:round/>
          </a:ln>
          <a:effectLst/>
        </xdr:spPr>
        <xdr:txBody>
          <a:bodyPr/>
          <a:lstStyle/>
          <a:p>
            <a:endParaRPr/>
          </a:p>
        </xdr:txBody>
      </xdr:sp>
      <xdr:sp macro="" textlink="">
        <xdr:nvSpPr>
          <xdr:cNvPr id="3" name="Por favor digite sus datos en los campos o celdas amarillas">
            <a:extLst>
              <a:ext uri="{FF2B5EF4-FFF2-40B4-BE49-F238E27FC236}">
                <a16:creationId xmlns:a16="http://schemas.microsoft.com/office/drawing/2014/main" id="{00000000-0008-0000-0000-000003000000}"/>
              </a:ext>
            </a:extLst>
          </xdr:cNvPr>
          <xdr:cNvSpPr/>
        </xdr:nvSpPr>
        <xdr:spPr>
          <a:xfrm>
            <a:off x="33019" y="196805"/>
            <a:ext cx="3058838" cy="1"/>
          </a:xfrm>
          <a:custGeom>
            <a:avLst/>
            <a:gdLst/>
            <a:ahLst/>
            <a:cxnLst>
              <a:cxn ang="0">
                <a:pos x="wd2" y="hd2"/>
              </a:cxn>
              <a:cxn ang="5400000">
                <a:pos x="wd2" y="hd2"/>
              </a:cxn>
              <a:cxn ang="10800000">
                <a:pos x="wd2" y="hd2"/>
              </a:cxn>
              <a:cxn ang="16200000">
                <a:pos x="wd2" y="hd2"/>
              </a:cxn>
            </a:cxnLst>
            <a:rect l="0" t="0" r="r" b="b"/>
            <a:pathLst>
              <a:path w="21600" extrusionOk="0">
                <a:moveTo>
                  <a:pt x="0" y="0"/>
                </a:moveTo>
                <a:lnTo>
                  <a:pt x="21600" y="0"/>
                </a:lnTo>
                <a:lnTo>
                  <a:pt x="21600" y="0"/>
                </a:lnTo>
                <a:lnTo>
                  <a:pt x="0" y="0"/>
                </a:lnTo>
                <a:close/>
              </a:path>
            </a:pathLst>
          </a:cu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914400" latinLnBrk="0">
              <a:lnSpc>
                <a:spcPct val="100000"/>
              </a:lnSpc>
              <a:spcBef>
                <a:spcPts val="0"/>
              </a:spcBef>
              <a:spcAft>
                <a:spcPts val="0"/>
              </a:spcAft>
              <a:buClrTx/>
              <a:buSzTx/>
              <a:buFontTx/>
              <a:buNone/>
              <a:tabLst/>
              <a:defRPr sz="1000" b="1" i="0" u="none" strike="noStrike" cap="none" spc="0" baseline="0">
                <a:solidFill>
                  <a:srgbClr val="000000"/>
                </a:solidFill>
                <a:uFillTx/>
                <a:latin typeface="Calibri"/>
                <a:ea typeface="Calibri"/>
                <a:cs typeface="Calibri"/>
                <a:sym typeface="Calibri"/>
              </a:defRPr>
            </a:pPr>
            <a:r>
              <a:rPr sz="1000" b="1" i="0" u="none" strike="noStrike" cap="none" spc="0" baseline="0">
                <a:solidFill>
                  <a:srgbClr val="000000"/>
                </a:solidFill>
                <a:uFillTx/>
                <a:latin typeface="Calibri"/>
                <a:ea typeface="Calibri"/>
                <a:cs typeface="Calibri"/>
                <a:sym typeface="Calibri"/>
              </a:rPr>
              <a:t>Por favor digite sus datos en los campos o celdas amarillas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764791</xdr:colOff>
      <xdr:row>0</xdr:row>
      <xdr:rowOff>136659</xdr:rowOff>
    </xdr:from>
    <xdr:to>
      <xdr:col>15</xdr:col>
      <xdr:colOff>214459</xdr:colOff>
      <xdr:row>3</xdr:row>
      <xdr:rowOff>197836</xdr:rowOff>
    </xdr:to>
    <xdr:grpSp>
      <xdr:nvGrpSpPr>
        <xdr:cNvPr id="37" name="Rectangle 1">
          <a:hlinkClick xmlns:r="http://schemas.openxmlformats.org/officeDocument/2006/relationships" r:id="rId1"/>
          <a:extLst>
            <a:ext uri="{FF2B5EF4-FFF2-40B4-BE49-F238E27FC236}">
              <a16:creationId xmlns:a16="http://schemas.microsoft.com/office/drawing/2014/main" id="{00000000-0008-0000-0200-000025000000}"/>
            </a:ext>
          </a:extLst>
        </xdr:cNvPr>
        <xdr:cNvGrpSpPr/>
      </xdr:nvGrpSpPr>
      <xdr:grpSpPr>
        <a:xfrm>
          <a:off x="21760132" y="136659"/>
          <a:ext cx="2040468" cy="661812"/>
          <a:chOff x="0" y="-12192"/>
          <a:chExt cx="1621367" cy="670776"/>
        </a:xfrm>
      </xdr:grpSpPr>
      <xdr:sp macro="" textlink="">
        <xdr:nvSpPr>
          <xdr:cNvPr id="35" name="Rectángulo redondeado">
            <a:extLst>
              <a:ext uri="{FF2B5EF4-FFF2-40B4-BE49-F238E27FC236}">
                <a16:creationId xmlns:a16="http://schemas.microsoft.com/office/drawing/2014/main" id="{00000000-0008-0000-0200-000023000000}"/>
              </a:ext>
            </a:extLst>
          </xdr:cNvPr>
          <xdr:cNvSpPr/>
        </xdr:nvSpPr>
        <xdr:spPr>
          <a:xfrm>
            <a:off x="0" y="0"/>
            <a:ext cx="1621368" cy="646392"/>
          </a:xfrm>
          <a:prstGeom prst="roundRect">
            <a:avLst>
              <a:gd name="adj" fmla="val 16667"/>
            </a:avLst>
          </a:prstGeom>
          <a:solidFill>
            <a:srgbClr val="FFC000"/>
          </a:solidFill>
          <a:ln w="12700" cap="flat">
            <a:noFill/>
            <a:miter lim="400000"/>
          </a:ln>
          <a:effectLst>
            <a:outerShdw blurRad="63500" dist="25400" dir="2700000" rotWithShape="0">
              <a:srgbClr val="000000">
                <a:alpha val="40000"/>
              </a:srgbClr>
            </a:outerShdw>
          </a:effectLst>
        </xdr:spPr>
        <xdr:txBody>
          <a:bodyPr/>
          <a:lstStyle/>
          <a:p>
            <a:endParaRPr/>
          </a:p>
        </xdr:txBody>
      </xdr:sp>
      <xdr:sp macro="" textlink="">
        <xdr:nvSpPr>
          <xdr:cNvPr id="36" name="IR AL PASO 3:  PLAN DE ACCIÓN DEL PEI">
            <a:hlinkClick xmlns:r="http://schemas.openxmlformats.org/officeDocument/2006/relationships" r:id="rId2"/>
            <a:extLst>
              <a:ext uri="{FF2B5EF4-FFF2-40B4-BE49-F238E27FC236}">
                <a16:creationId xmlns:a16="http://schemas.microsoft.com/office/drawing/2014/main" id="{00000000-0008-0000-0200-000024000000}"/>
              </a:ext>
            </a:extLst>
          </xdr:cNvPr>
          <xdr:cNvSpPr txBox="1"/>
        </xdr:nvSpPr>
        <xdr:spPr>
          <a:xfrm>
            <a:off x="58223" y="-12193"/>
            <a:ext cx="1504921" cy="670778"/>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noAutofit/>
          </a:bodyPr>
          <a:lstStyle/>
          <a:p>
            <a:pPr marL="0" marR="0" indent="0" algn="ctr" defTabSz="914400" latinLnBrk="0">
              <a:lnSpc>
                <a:spcPct val="100000"/>
              </a:lnSpc>
              <a:spcBef>
                <a:spcPts val="0"/>
              </a:spcBef>
              <a:spcAft>
                <a:spcPts val="0"/>
              </a:spcAft>
              <a:buClrTx/>
              <a:buSzTx/>
              <a:buFontTx/>
              <a:buNone/>
              <a:tabLst/>
              <a:defRPr sz="1000" b="1" i="0" u="none" strike="noStrike" cap="none" spc="0" baseline="0">
                <a:solidFill>
                  <a:srgbClr val="000000"/>
                </a:solidFill>
                <a:uFillTx/>
                <a:latin typeface="Calibri"/>
                <a:ea typeface="Calibri"/>
                <a:cs typeface="Calibri"/>
                <a:sym typeface="Calibri"/>
              </a:defRPr>
            </a:pPr>
            <a:r>
              <a:rPr sz="1000" b="1" i="0" u="none" strike="noStrike" cap="none" spc="0" baseline="0">
                <a:solidFill>
                  <a:srgbClr val="000000"/>
                </a:solidFill>
                <a:uFillTx/>
                <a:latin typeface="Calibri"/>
                <a:ea typeface="Calibri"/>
                <a:cs typeface="Calibri"/>
                <a:sym typeface="Calibri"/>
              </a:rPr>
              <a:t>IR AL PASO 3: </a:t>
            </a:r>
            <a:br>
              <a:rPr sz="1000" b="1" i="0" u="none" strike="noStrike" cap="none" spc="0" baseline="0">
                <a:solidFill>
                  <a:srgbClr val="000000"/>
                </a:solidFill>
                <a:uFillTx/>
                <a:latin typeface="Calibri"/>
                <a:ea typeface="Calibri"/>
                <a:cs typeface="Calibri"/>
                <a:sym typeface="Calibri"/>
              </a:rPr>
            </a:br>
            <a:r>
              <a:rPr sz="1000" b="1" i="0" u="none" strike="noStrike" cap="none" spc="0" baseline="0">
                <a:solidFill>
                  <a:srgbClr val="000000"/>
                </a:solidFill>
                <a:uFillTx/>
                <a:latin typeface="Calibri"/>
                <a:ea typeface="Calibri"/>
                <a:cs typeface="Calibri"/>
                <a:sym typeface="Calibri"/>
              </a:rPr>
              <a:t>PLAN DE ACCIÓN DEL PEI</a:t>
            </a:r>
          </a:p>
        </xdr:txBody>
      </xdr:sp>
    </xdr:grpSp>
    <xdr:clientData/>
  </xdr:twoCellAnchor>
  <xdr:twoCellAnchor>
    <xdr:from>
      <xdr:col>11</xdr:col>
      <xdr:colOff>119058</xdr:colOff>
      <xdr:row>0</xdr:row>
      <xdr:rowOff>146812</xdr:rowOff>
    </xdr:from>
    <xdr:to>
      <xdr:col>12</xdr:col>
      <xdr:colOff>302298</xdr:colOff>
      <xdr:row>3</xdr:row>
      <xdr:rowOff>191179</xdr:rowOff>
    </xdr:to>
    <xdr:grpSp>
      <xdr:nvGrpSpPr>
        <xdr:cNvPr id="40" name="Rectangle 1">
          <a:hlinkClick xmlns:r="http://schemas.openxmlformats.org/officeDocument/2006/relationships" r:id="rId3"/>
          <a:extLst>
            <a:ext uri="{FF2B5EF4-FFF2-40B4-BE49-F238E27FC236}">
              <a16:creationId xmlns:a16="http://schemas.microsoft.com/office/drawing/2014/main" id="{00000000-0008-0000-0200-000028000000}"/>
            </a:ext>
          </a:extLst>
        </xdr:cNvPr>
        <xdr:cNvGrpSpPr/>
      </xdr:nvGrpSpPr>
      <xdr:grpSpPr>
        <a:xfrm>
          <a:off x="18496705" y="146812"/>
          <a:ext cx="1456228" cy="645002"/>
          <a:chOff x="0" y="-11886"/>
          <a:chExt cx="1351639" cy="653967"/>
        </a:xfrm>
      </xdr:grpSpPr>
      <xdr:sp macro="" textlink="">
        <xdr:nvSpPr>
          <xdr:cNvPr id="38" name="Rectángulo redondeado">
            <a:extLst>
              <a:ext uri="{FF2B5EF4-FFF2-40B4-BE49-F238E27FC236}">
                <a16:creationId xmlns:a16="http://schemas.microsoft.com/office/drawing/2014/main" id="{00000000-0008-0000-0200-000026000000}"/>
              </a:ext>
            </a:extLst>
          </xdr:cNvPr>
          <xdr:cNvSpPr/>
        </xdr:nvSpPr>
        <xdr:spPr>
          <a:xfrm>
            <a:off x="0" y="0"/>
            <a:ext cx="1351640" cy="630196"/>
          </a:xfrm>
          <a:prstGeom prst="roundRect">
            <a:avLst>
              <a:gd name="adj" fmla="val 16667"/>
            </a:avLst>
          </a:prstGeom>
          <a:solidFill>
            <a:srgbClr val="FFC000"/>
          </a:solidFill>
          <a:ln w="12700" cap="flat">
            <a:noFill/>
            <a:miter lim="400000"/>
          </a:ln>
          <a:effectLst>
            <a:outerShdw blurRad="63500" dist="25400" dir="2700000" rotWithShape="0">
              <a:srgbClr val="000000">
                <a:alpha val="40000"/>
              </a:srgbClr>
            </a:outerShdw>
          </a:effectLst>
        </xdr:spPr>
        <xdr:txBody>
          <a:bodyPr/>
          <a:lstStyle/>
          <a:p>
            <a:endParaRPr/>
          </a:p>
        </xdr:txBody>
      </xdr:sp>
      <xdr:sp macro="" textlink="">
        <xdr:nvSpPr>
          <xdr:cNvPr id="39" name="IR A LAS INSTRUCCIONES">
            <a:hlinkClick xmlns:r="http://schemas.openxmlformats.org/officeDocument/2006/relationships" r:id="rId4"/>
            <a:extLst>
              <a:ext uri="{FF2B5EF4-FFF2-40B4-BE49-F238E27FC236}">
                <a16:creationId xmlns:a16="http://schemas.microsoft.com/office/drawing/2014/main" id="{00000000-0008-0000-0200-000027000000}"/>
              </a:ext>
            </a:extLst>
          </xdr:cNvPr>
          <xdr:cNvSpPr txBox="1"/>
        </xdr:nvSpPr>
        <xdr:spPr>
          <a:xfrm>
            <a:off x="57433" y="-11887"/>
            <a:ext cx="1236774" cy="653969"/>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noAutofit/>
          </a:bodyPr>
          <a:lstStyle/>
          <a:p>
            <a:pPr marL="0" marR="0" indent="0" algn="ctr" defTabSz="914400" latinLnBrk="0">
              <a:lnSpc>
                <a:spcPct val="100000"/>
              </a:lnSpc>
              <a:spcBef>
                <a:spcPts val="0"/>
              </a:spcBef>
              <a:spcAft>
                <a:spcPts val="0"/>
              </a:spcAft>
              <a:buClrTx/>
              <a:buSzTx/>
              <a:buFontTx/>
              <a:buNone/>
              <a:tabLst/>
              <a:defRPr sz="1200" b="1" i="0" u="none" strike="noStrike" cap="none" spc="0" baseline="0">
                <a:solidFill>
                  <a:srgbClr val="000000"/>
                </a:solidFill>
                <a:uFillTx/>
                <a:latin typeface="Calibri"/>
                <a:ea typeface="Calibri"/>
                <a:cs typeface="Calibri"/>
                <a:sym typeface="Calibri"/>
              </a:defRPr>
            </a:pPr>
            <a:r>
              <a:rPr sz="1100" b="1" i="0" u="none" strike="noStrike" cap="none" spc="0" baseline="0">
                <a:solidFill>
                  <a:srgbClr val="000000"/>
                </a:solidFill>
                <a:uFillTx/>
                <a:latin typeface="Calibri"/>
                <a:ea typeface="Calibri"/>
                <a:cs typeface="Calibri"/>
                <a:sym typeface="Calibri"/>
              </a:rPr>
              <a:t>IR A LAS INSTRUCCIONES</a:t>
            </a:r>
          </a:p>
        </xdr:txBody>
      </xdr:sp>
    </xdr:grpSp>
    <xdr:clientData/>
  </xdr:twoCellAnchor>
  <xdr:twoCellAnchor>
    <xdr:from>
      <xdr:col>12</xdr:col>
      <xdr:colOff>404957</xdr:colOff>
      <xdr:row>0</xdr:row>
      <xdr:rowOff>133392</xdr:rowOff>
    </xdr:from>
    <xdr:to>
      <xdr:col>13</xdr:col>
      <xdr:colOff>670288</xdr:colOff>
      <xdr:row>3</xdr:row>
      <xdr:rowOff>199607</xdr:rowOff>
    </xdr:to>
    <xdr:grpSp>
      <xdr:nvGrpSpPr>
        <xdr:cNvPr id="43" name="Rectangle 1">
          <a:hlinkClick xmlns:r="http://schemas.openxmlformats.org/officeDocument/2006/relationships" r:id="rId5"/>
          <a:extLst>
            <a:ext uri="{FF2B5EF4-FFF2-40B4-BE49-F238E27FC236}">
              <a16:creationId xmlns:a16="http://schemas.microsoft.com/office/drawing/2014/main" id="{00000000-0008-0000-0200-00002B000000}"/>
            </a:ext>
          </a:extLst>
        </xdr:cNvPr>
        <xdr:cNvGrpSpPr/>
      </xdr:nvGrpSpPr>
      <xdr:grpSpPr>
        <a:xfrm>
          <a:off x="20055592" y="133392"/>
          <a:ext cx="1610037" cy="666850"/>
          <a:chOff x="0" y="-12283"/>
          <a:chExt cx="1433731" cy="675815"/>
        </a:xfrm>
      </xdr:grpSpPr>
      <xdr:sp macro="" textlink="">
        <xdr:nvSpPr>
          <xdr:cNvPr id="41" name="Rectángulo redondeado">
            <a:extLst>
              <a:ext uri="{FF2B5EF4-FFF2-40B4-BE49-F238E27FC236}">
                <a16:creationId xmlns:a16="http://schemas.microsoft.com/office/drawing/2014/main" id="{00000000-0008-0000-0200-000029000000}"/>
              </a:ext>
            </a:extLst>
          </xdr:cNvPr>
          <xdr:cNvSpPr/>
        </xdr:nvSpPr>
        <xdr:spPr>
          <a:xfrm>
            <a:off x="0" y="0"/>
            <a:ext cx="1433732" cy="651248"/>
          </a:xfrm>
          <a:prstGeom prst="roundRect">
            <a:avLst>
              <a:gd name="adj" fmla="val 16667"/>
            </a:avLst>
          </a:prstGeom>
          <a:solidFill>
            <a:srgbClr val="FFC000"/>
          </a:solidFill>
          <a:ln w="12700" cap="flat">
            <a:noFill/>
            <a:miter lim="400000"/>
          </a:ln>
          <a:effectLst>
            <a:outerShdw blurRad="63500" dist="25400" dir="2700000" rotWithShape="0">
              <a:srgbClr val="000000">
                <a:alpha val="40000"/>
              </a:srgbClr>
            </a:outerShdw>
          </a:effectLst>
        </xdr:spPr>
        <xdr:txBody>
          <a:bodyPr/>
          <a:lstStyle/>
          <a:p>
            <a:endParaRPr/>
          </a:p>
        </xdr:txBody>
      </xdr:sp>
      <xdr:sp macro="" textlink="">
        <xdr:nvSpPr>
          <xdr:cNvPr id="42" name="IR A LOS GRÁFICOS CON RESULTADOS">
            <a:hlinkClick xmlns:r="http://schemas.openxmlformats.org/officeDocument/2006/relationships" r:id="rId6"/>
            <a:extLst>
              <a:ext uri="{FF2B5EF4-FFF2-40B4-BE49-F238E27FC236}">
                <a16:creationId xmlns:a16="http://schemas.microsoft.com/office/drawing/2014/main" id="{00000000-0008-0000-0200-00002A000000}"/>
              </a:ext>
            </a:extLst>
          </xdr:cNvPr>
          <xdr:cNvSpPr txBox="1"/>
        </xdr:nvSpPr>
        <xdr:spPr>
          <a:xfrm>
            <a:off x="58460" y="-12284"/>
            <a:ext cx="1316811" cy="675816"/>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noAutofit/>
          </a:bodyPr>
          <a:lstStyle/>
          <a:p>
            <a:pPr marL="0" marR="0" indent="0" algn="ctr" defTabSz="914400" latinLnBrk="0">
              <a:lnSpc>
                <a:spcPct val="100000"/>
              </a:lnSpc>
              <a:spcBef>
                <a:spcPts val="0"/>
              </a:spcBef>
              <a:spcAft>
                <a:spcPts val="0"/>
              </a:spcAft>
              <a:buClrTx/>
              <a:buSzTx/>
              <a:buFontTx/>
              <a:buNone/>
              <a:tabLst/>
              <a:defRPr sz="1000" b="1" i="0" u="none" strike="noStrike" cap="none" spc="0" baseline="0">
                <a:solidFill>
                  <a:srgbClr val="000000"/>
                </a:solidFill>
                <a:uFillTx/>
                <a:latin typeface="Calibri"/>
                <a:ea typeface="Calibri"/>
                <a:cs typeface="Calibri"/>
                <a:sym typeface="Calibri"/>
              </a:defRPr>
            </a:pPr>
            <a:r>
              <a:rPr sz="1000" b="1" i="0" u="none" strike="noStrike" cap="none" spc="0" baseline="0">
                <a:solidFill>
                  <a:srgbClr val="000000"/>
                </a:solidFill>
                <a:uFillTx/>
                <a:latin typeface="Calibri"/>
                <a:ea typeface="Calibri"/>
                <a:cs typeface="Calibri"/>
                <a:sym typeface="Calibri"/>
              </a:rPr>
              <a:t>IR A LOS GRÁFICOS CON RESULTADOS</a:t>
            </a:r>
          </a:p>
        </xdr:txBody>
      </xdr:sp>
    </xdr:grpSp>
    <xdr:clientData/>
  </xdr:twoCellAnchor>
  <xdr:twoCellAnchor>
    <xdr:from>
      <xdr:col>15</xdr:col>
      <xdr:colOff>293086</xdr:colOff>
      <xdr:row>0</xdr:row>
      <xdr:rowOff>166220</xdr:rowOff>
    </xdr:from>
    <xdr:to>
      <xdr:col>15</xdr:col>
      <xdr:colOff>1945205</xdr:colOff>
      <xdr:row>3</xdr:row>
      <xdr:rowOff>140633</xdr:rowOff>
    </xdr:to>
    <xdr:grpSp>
      <xdr:nvGrpSpPr>
        <xdr:cNvPr id="46" name="Rectangle 3">
          <a:extLst>
            <a:ext uri="{FF2B5EF4-FFF2-40B4-BE49-F238E27FC236}">
              <a16:creationId xmlns:a16="http://schemas.microsoft.com/office/drawing/2014/main" id="{00000000-0008-0000-0200-00002E000000}"/>
            </a:ext>
          </a:extLst>
        </xdr:cNvPr>
        <xdr:cNvGrpSpPr/>
      </xdr:nvGrpSpPr>
      <xdr:grpSpPr>
        <a:xfrm>
          <a:off x="23879227" y="166220"/>
          <a:ext cx="1652119" cy="575048"/>
          <a:chOff x="0" y="0"/>
          <a:chExt cx="1652119" cy="584012"/>
        </a:xfrm>
      </xdr:grpSpPr>
      <xdr:sp macro="" textlink="">
        <xdr:nvSpPr>
          <xdr:cNvPr id="44" name="Rectángulo">
            <a:extLst>
              <a:ext uri="{FF2B5EF4-FFF2-40B4-BE49-F238E27FC236}">
                <a16:creationId xmlns:a16="http://schemas.microsoft.com/office/drawing/2014/main" id="{00000000-0008-0000-0200-00002C000000}"/>
              </a:ext>
            </a:extLst>
          </xdr:cNvPr>
          <xdr:cNvSpPr/>
        </xdr:nvSpPr>
        <xdr:spPr>
          <a:xfrm>
            <a:off x="-1" y="0"/>
            <a:ext cx="1652121" cy="584013"/>
          </a:xfrm>
          <a:prstGeom prst="rect">
            <a:avLst/>
          </a:prstGeom>
          <a:solidFill>
            <a:srgbClr val="FFF6DE"/>
          </a:solidFill>
          <a:ln w="12700" cap="flat">
            <a:solidFill>
              <a:srgbClr val="000000"/>
            </a:solidFill>
            <a:prstDash val="solid"/>
            <a:round/>
          </a:ln>
          <a:effectLst/>
        </xdr:spPr>
        <xdr:txBody>
          <a:bodyPr/>
          <a:lstStyle/>
          <a:p>
            <a:endParaRPr/>
          </a:p>
        </xdr:txBody>
      </xdr:sp>
      <xdr:sp macro="" textlink="">
        <xdr:nvSpPr>
          <xdr:cNvPr id="45" name="Por favor digite sus datos en las celdas amarillas">
            <a:extLst>
              <a:ext uri="{FF2B5EF4-FFF2-40B4-BE49-F238E27FC236}">
                <a16:creationId xmlns:a16="http://schemas.microsoft.com/office/drawing/2014/main" id="{00000000-0008-0000-0200-00002D000000}"/>
              </a:ext>
            </a:extLst>
          </xdr:cNvPr>
          <xdr:cNvSpPr txBox="1"/>
        </xdr:nvSpPr>
        <xdr:spPr>
          <a:xfrm>
            <a:off x="33019" y="67292"/>
            <a:ext cx="1586081" cy="449429"/>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914400" latinLnBrk="0">
              <a:lnSpc>
                <a:spcPct val="100000"/>
              </a:lnSpc>
              <a:spcBef>
                <a:spcPts val="0"/>
              </a:spcBef>
              <a:spcAft>
                <a:spcPts val="0"/>
              </a:spcAft>
              <a:buClrTx/>
              <a:buSzTx/>
              <a:buFontTx/>
              <a:buNone/>
              <a:tabLst/>
              <a:defRPr sz="1100" b="1" i="0" u="none" strike="noStrike" cap="none" spc="0" baseline="0">
                <a:solidFill>
                  <a:srgbClr val="000000"/>
                </a:solidFill>
                <a:uFillTx/>
                <a:latin typeface="Calibri"/>
                <a:ea typeface="Calibri"/>
                <a:cs typeface="Calibri"/>
                <a:sym typeface="Calibri"/>
              </a:defRPr>
            </a:pPr>
            <a:r>
              <a:rPr sz="1100" b="1" i="0" u="none" strike="noStrike" cap="none" spc="0" baseline="0">
                <a:solidFill>
                  <a:srgbClr val="000000"/>
                </a:solidFill>
                <a:uFillTx/>
                <a:latin typeface="Calibri"/>
                <a:ea typeface="Calibri"/>
                <a:cs typeface="Calibri"/>
                <a:sym typeface="Calibri"/>
              </a:rPr>
              <a:t>Por favor digite sus datos en las celdas amarillas</a:t>
            </a:r>
          </a:p>
        </xdr:txBody>
      </xdr:sp>
    </xdr:grpSp>
    <xdr:clientData/>
  </xdr:twoCellAnchor>
  <xdr:twoCellAnchor>
    <xdr:from>
      <xdr:col>15</xdr:col>
      <xdr:colOff>297704</xdr:colOff>
      <xdr:row>0</xdr:row>
      <xdr:rowOff>166220</xdr:rowOff>
    </xdr:from>
    <xdr:to>
      <xdr:col>15</xdr:col>
      <xdr:colOff>1949824</xdr:colOff>
      <xdr:row>3</xdr:row>
      <xdr:rowOff>140633</xdr:rowOff>
    </xdr:to>
    <xdr:sp macro="" textlink="">
      <xdr:nvSpPr>
        <xdr:cNvPr id="17" name="Rectangle 3">
          <a:extLst>
            <a:ext uri="{FF2B5EF4-FFF2-40B4-BE49-F238E27FC236}">
              <a16:creationId xmlns:a16="http://schemas.microsoft.com/office/drawing/2014/main" id="{00000000-0008-0000-0200-000011000000}"/>
            </a:ext>
          </a:extLst>
        </xdr:cNvPr>
        <xdr:cNvSpPr/>
      </xdr:nvSpPr>
      <xdr:spPr>
        <a:xfrm>
          <a:off x="15994904" y="166220"/>
          <a:ext cx="1642595" cy="584013"/>
        </a:xfrm>
        <a:prstGeom prst="rect">
          <a:avLst/>
        </a:prstGeom>
        <a:solidFill>
          <a:srgbClr val="FFF6DE"/>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lvl1pPr>
            <a:defRPr>
              <a:solidFill>
                <a:schemeClr val="lt1"/>
              </a:solidFill>
              <a:latin typeface="+mn-lt"/>
              <a:ea typeface="+mn-ea"/>
              <a:cs typeface="+mn-cs"/>
            </a:defRPr>
          </a:lvl1pPr>
          <a:lvl2pPr>
            <a:defRPr>
              <a:solidFill>
                <a:schemeClr val="lt1"/>
              </a:solidFill>
              <a:latin typeface="+mn-lt"/>
              <a:ea typeface="+mn-ea"/>
              <a:cs typeface="+mn-cs"/>
            </a:defRPr>
          </a:lvl2pPr>
          <a:lvl3pPr>
            <a:defRPr>
              <a:solidFill>
                <a:schemeClr val="lt1"/>
              </a:solidFill>
              <a:latin typeface="+mn-lt"/>
              <a:ea typeface="+mn-ea"/>
              <a:cs typeface="+mn-cs"/>
            </a:defRPr>
          </a:lvl3pPr>
          <a:lvl4pPr>
            <a:defRPr>
              <a:solidFill>
                <a:schemeClr val="lt1"/>
              </a:solidFill>
              <a:latin typeface="+mn-lt"/>
              <a:ea typeface="+mn-ea"/>
              <a:cs typeface="+mn-cs"/>
            </a:defRPr>
          </a:lvl4pPr>
          <a:lvl5pPr>
            <a:defRPr>
              <a:solidFill>
                <a:schemeClr val="lt1"/>
              </a:solidFill>
              <a:latin typeface="+mn-lt"/>
              <a:ea typeface="+mn-ea"/>
              <a:cs typeface="+mn-cs"/>
            </a:defRPr>
          </a:lvl5pPr>
          <a:lvl6pPr>
            <a:defRPr>
              <a:solidFill>
                <a:schemeClr val="lt1"/>
              </a:solidFill>
              <a:latin typeface="+mn-lt"/>
              <a:ea typeface="+mn-ea"/>
              <a:cs typeface="+mn-cs"/>
            </a:defRPr>
          </a:lvl6pPr>
          <a:lvl7pPr>
            <a:defRPr>
              <a:solidFill>
                <a:schemeClr val="lt1"/>
              </a:solidFill>
              <a:latin typeface="+mn-lt"/>
              <a:ea typeface="+mn-ea"/>
              <a:cs typeface="+mn-cs"/>
            </a:defRPr>
          </a:lvl7pPr>
          <a:lvl8pPr>
            <a:defRPr>
              <a:solidFill>
                <a:schemeClr val="lt1"/>
              </a:solidFill>
              <a:latin typeface="+mn-lt"/>
              <a:ea typeface="+mn-ea"/>
              <a:cs typeface="+mn-cs"/>
            </a:defRPr>
          </a:lvl8pPr>
          <a:lvl9pPr>
            <a:defRPr>
              <a:solidFill>
                <a:schemeClr val="lt1"/>
              </a:solidFill>
              <a:latin typeface="+mn-lt"/>
              <a:ea typeface="+mn-ea"/>
              <a:cs typeface="+mn-cs"/>
            </a:defRPr>
          </a:lvl9pPr>
        </a:lstStyle>
        <a:p>
          <a:pPr algn="ctr"/>
          <a:r>
            <a:rPr lang="en-GB" sz="1100" b="1" u="none">
              <a:solidFill>
                <a:sysClr val="windowText" lastClr="000000"/>
              </a:solidFill>
              <a:effectLst/>
              <a:latin typeface="+mn-lt"/>
              <a:ea typeface="+mn-ea"/>
              <a:cs typeface="+mn-cs"/>
            </a:rPr>
            <a:t>Por favor digite sus</a:t>
          </a:r>
          <a:r>
            <a:rPr lang="en-GB" sz="1100" b="1" u="none" baseline="0">
              <a:solidFill>
                <a:sysClr val="windowText" lastClr="000000"/>
              </a:solidFill>
              <a:effectLst/>
              <a:latin typeface="+mn-lt"/>
              <a:ea typeface="+mn-ea"/>
              <a:cs typeface="+mn-cs"/>
            </a:rPr>
            <a:t> datos en las celdas amarillas</a:t>
          </a:r>
          <a:endParaRPr lang="en-GB" sz="1100" u="none">
            <a:solidFill>
              <a:sysClr val="windowText" lastClr="000000"/>
            </a:solidFill>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122463</xdr:colOff>
      <xdr:row>62</xdr:row>
      <xdr:rowOff>83543</xdr:rowOff>
    </xdr:from>
    <xdr:to>
      <xdr:col>54</xdr:col>
      <xdr:colOff>161924</xdr:colOff>
      <xdr:row>62</xdr:row>
      <xdr:rowOff>87621</xdr:rowOff>
    </xdr:to>
    <xdr:sp macro="" textlink="">
      <xdr:nvSpPr>
        <xdr:cNvPr id="48" name="Straight Arrow Connector 4">
          <a:extLst>
            <a:ext uri="{FF2B5EF4-FFF2-40B4-BE49-F238E27FC236}">
              <a16:creationId xmlns:a16="http://schemas.microsoft.com/office/drawing/2014/main" id="{00000000-0008-0000-0300-000030000000}"/>
            </a:ext>
          </a:extLst>
        </xdr:cNvPr>
        <xdr:cNvSpPr/>
      </xdr:nvSpPr>
      <xdr:spPr>
        <a:xfrm>
          <a:off x="6129563" y="12923243"/>
          <a:ext cx="4662261" cy="4078"/>
        </a:xfrm>
        <a:prstGeom prst="line">
          <a:avLst/>
        </a:prstGeom>
        <a:noFill/>
        <a:ln w="25400" cap="flat">
          <a:solidFill>
            <a:srgbClr val="000000"/>
          </a:solidFill>
          <a:prstDash val="solid"/>
          <a:round/>
          <a:tailEnd type="triangle" w="med" len="med"/>
        </a:ln>
        <a:effectLst/>
      </xdr:spPr>
      <xdr:txBody>
        <a:bodyPr/>
        <a:lstStyle/>
        <a:p>
          <a:endParaRPr/>
        </a:p>
      </xdr:txBody>
    </xdr:sp>
    <xdr:clientData/>
  </xdr:twoCellAnchor>
  <xdr:twoCellAnchor>
    <xdr:from>
      <xdr:col>45</xdr:col>
      <xdr:colOff>132232</xdr:colOff>
      <xdr:row>0</xdr:row>
      <xdr:rowOff>137593</xdr:rowOff>
    </xdr:from>
    <xdr:to>
      <xdr:col>53</xdr:col>
      <xdr:colOff>86473</xdr:colOff>
      <xdr:row>3</xdr:row>
      <xdr:rowOff>163841</xdr:rowOff>
    </xdr:to>
    <xdr:grpSp>
      <xdr:nvGrpSpPr>
        <xdr:cNvPr id="51" name="Rectangle 1">
          <a:hlinkClick xmlns:r="http://schemas.openxmlformats.org/officeDocument/2006/relationships" r:id="rId1"/>
          <a:extLst>
            <a:ext uri="{FF2B5EF4-FFF2-40B4-BE49-F238E27FC236}">
              <a16:creationId xmlns:a16="http://schemas.microsoft.com/office/drawing/2014/main" id="{00000000-0008-0000-0300-000033000000}"/>
            </a:ext>
          </a:extLst>
        </xdr:cNvPr>
        <xdr:cNvGrpSpPr/>
      </xdr:nvGrpSpPr>
      <xdr:grpSpPr>
        <a:xfrm>
          <a:off x="9545173" y="137593"/>
          <a:ext cx="1316876" cy="617919"/>
          <a:chOff x="0" y="-11442"/>
          <a:chExt cx="1478240" cy="629497"/>
        </a:xfrm>
      </xdr:grpSpPr>
      <xdr:sp macro="" textlink="">
        <xdr:nvSpPr>
          <xdr:cNvPr id="49" name="Rectángulo redondeado">
            <a:extLst>
              <a:ext uri="{FF2B5EF4-FFF2-40B4-BE49-F238E27FC236}">
                <a16:creationId xmlns:a16="http://schemas.microsoft.com/office/drawing/2014/main" id="{00000000-0008-0000-0300-000031000000}"/>
              </a:ext>
            </a:extLst>
          </xdr:cNvPr>
          <xdr:cNvSpPr/>
        </xdr:nvSpPr>
        <xdr:spPr>
          <a:xfrm>
            <a:off x="0" y="0"/>
            <a:ext cx="1478241" cy="606613"/>
          </a:xfrm>
          <a:prstGeom prst="roundRect">
            <a:avLst>
              <a:gd name="adj" fmla="val 16667"/>
            </a:avLst>
          </a:prstGeom>
          <a:solidFill>
            <a:srgbClr val="FFC000"/>
          </a:solidFill>
          <a:ln w="12700" cap="flat">
            <a:noFill/>
            <a:miter lim="400000"/>
          </a:ln>
          <a:effectLst>
            <a:outerShdw blurRad="63500" dist="25400" dir="2700000" rotWithShape="0">
              <a:srgbClr val="000000">
                <a:alpha val="40000"/>
              </a:srgbClr>
            </a:outerShdw>
          </a:effectLst>
        </xdr:spPr>
        <xdr:txBody>
          <a:bodyPr/>
          <a:lstStyle/>
          <a:p>
            <a:endParaRPr/>
          </a:p>
        </xdr:txBody>
      </xdr:sp>
      <xdr:sp macro="" textlink="">
        <xdr:nvSpPr>
          <xdr:cNvPr id="50" name="IR A LAS  INSTRUCCIONES">
            <a:hlinkClick xmlns:r="http://schemas.openxmlformats.org/officeDocument/2006/relationships" r:id="rId2"/>
            <a:extLst>
              <a:ext uri="{FF2B5EF4-FFF2-40B4-BE49-F238E27FC236}">
                <a16:creationId xmlns:a16="http://schemas.microsoft.com/office/drawing/2014/main" id="{00000000-0008-0000-0300-000032000000}"/>
              </a:ext>
            </a:extLst>
          </xdr:cNvPr>
          <xdr:cNvSpPr txBox="1"/>
        </xdr:nvSpPr>
        <xdr:spPr>
          <a:xfrm>
            <a:off x="56281" y="-11443"/>
            <a:ext cx="1365678" cy="629499"/>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noAutofit/>
          </a:bodyPr>
          <a:lstStyle/>
          <a:p>
            <a:pPr marL="0" marR="0" indent="0" algn="ctr" defTabSz="914400" latinLnBrk="0">
              <a:lnSpc>
                <a:spcPct val="100000"/>
              </a:lnSpc>
              <a:spcBef>
                <a:spcPts val="0"/>
              </a:spcBef>
              <a:spcAft>
                <a:spcPts val="0"/>
              </a:spcAft>
              <a:buClrTx/>
              <a:buSzTx/>
              <a:buFontTx/>
              <a:buNone/>
              <a:tabLst/>
              <a:defRPr sz="1200" b="1" i="0" u="none" strike="noStrike" cap="none" spc="0" baseline="0">
                <a:solidFill>
                  <a:srgbClr val="000000"/>
                </a:solidFill>
                <a:uFillTx/>
                <a:latin typeface="Calibri"/>
                <a:ea typeface="Calibri"/>
                <a:cs typeface="Calibri"/>
                <a:sym typeface="Calibri"/>
              </a:defRPr>
            </a:pPr>
            <a:r>
              <a:rPr sz="1100" b="1" i="0" u="none" strike="noStrike" cap="none" spc="0" baseline="0">
                <a:solidFill>
                  <a:srgbClr val="000000"/>
                </a:solidFill>
                <a:uFillTx/>
                <a:latin typeface="Calibri"/>
                <a:ea typeface="Calibri"/>
                <a:cs typeface="Calibri"/>
                <a:sym typeface="Calibri"/>
              </a:rPr>
              <a:t>IR A LAS  INSTRUCCIONES</a:t>
            </a:r>
          </a:p>
        </xdr:txBody>
      </xdr:sp>
    </xdr:grpSp>
    <xdr:clientData/>
  </xdr:twoCellAnchor>
  <xdr:twoCellAnchor>
    <xdr:from>
      <xdr:col>64</xdr:col>
      <xdr:colOff>53974</xdr:colOff>
      <xdr:row>0</xdr:row>
      <xdr:rowOff>82794</xdr:rowOff>
    </xdr:from>
    <xdr:to>
      <xdr:col>73</xdr:col>
      <xdr:colOff>88900</xdr:colOff>
      <xdr:row>3</xdr:row>
      <xdr:rowOff>164857</xdr:rowOff>
    </xdr:to>
    <xdr:grpSp>
      <xdr:nvGrpSpPr>
        <xdr:cNvPr id="54" name="Rectangle 1">
          <a:hlinkClick xmlns:r="http://schemas.openxmlformats.org/officeDocument/2006/relationships" r:id="rId3"/>
          <a:extLst>
            <a:ext uri="{FF2B5EF4-FFF2-40B4-BE49-F238E27FC236}">
              <a16:creationId xmlns:a16="http://schemas.microsoft.com/office/drawing/2014/main" id="{00000000-0008-0000-0300-000036000000}"/>
            </a:ext>
          </a:extLst>
        </xdr:cNvPr>
        <xdr:cNvGrpSpPr/>
      </xdr:nvGrpSpPr>
      <xdr:grpSpPr>
        <a:xfrm>
          <a:off x="12703174" y="82794"/>
          <a:ext cx="1567891" cy="673734"/>
          <a:chOff x="0" y="-12456"/>
          <a:chExt cx="1749425" cy="685312"/>
        </a:xfrm>
      </xdr:grpSpPr>
      <xdr:sp macro="" textlink="">
        <xdr:nvSpPr>
          <xdr:cNvPr id="52" name="Rectángulo redondeado">
            <a:extLst>
              <a:ext uri="{FF2B5EF4-FFF2-40B4-BE49-F238E27FC236}">
                <a16:creationId xmlns:a16="http://schemas.microsoft.com/office/drawing/2014/main" id="{00000000-0008-0000-0300-000034000000}"/>
              </a:ext>
            </a:extLst>
          </xdr:cNvPr>
          <xdr:cNvSpPr/>
        </xdr:nvSpPr>
        <xdr:spPr>
          <a:xfrm>
            <a:off x="0" y="0"/>
            <a:ext cx="1749426" cy="660400"/>
          </a:xfrm>
          <a:prstGeom prst="roundRect">
            <a:avLst>
              <a:gd name="adj" fmla="val 16667"/>
            </a:avLst>
          </a:prstGeom>
          <a:solidFill>
            <a:srgbClr val="FFC000"/>
          </a:solidFill>
          <a:ln w="12700" cap="flat">
            <a:noFill/>
            <a:miter lim="400000"/>
          </a:ln>
          <a:effectLst>
            <a:outerShdw blurRad="63500" dist="25400" dir="2700000" rotWithShape="0">
              <a:srgbClr val="000000">
                <a:alpha val="40000"/>
              </a:srgbClr>
            </a:outerShdw>
          </a:effectLst>
        </xdr:spPr>
        <xdr:txBody>
          <a:bodyPr/>
          <a:lstStyle/>
          <a:p>
            <a:endParaRPr/>
          </a:p>
        </xdr:txBody>
      </xdr:sp>
      <xdr:sp macro="" textlink="">
        <xdr:nvSpPr>
          <xdr:cNvPr id="53" name="IR AL PASO 3:  PLAN DE ACCIÓN DEL PEI">
            <a:hlinkClick xmlns:r="http://schemas.openxmlformats.org/officeDocument/2006/relationships" r:id="rId4"/>
            <a:extLst>
              <a:ext uri="{FF2B5EF4-FFF2-40B4-BE49-F238E27FC236}">
                <a16:creationId xmlns:a16="http://schemas.microsoft.com/office/drawing/2014/main" id="{00000000-0008-0000-0300-000035000000}"/>
              </a:ext>
            </a:extLst>
          </xdr:cNvPr>
          <xdr:cNvSpPr txBox="1"/>
        </xdr:nvSpPr>
        <xdr:spPr>
          <a:xfrm>
            <a:off x="58907" y="-12457"/>
            <a:ext cx="1631611" cy="685314"/>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noAutofit/>
          </a:bodyPr>
          <a:lstStyle/>
          <a:p>
            <a:pPr marL="0" marR="0" indent="0" algn="ctr" defTabSz="914400" latinLnBrk="0">
              <a:lnSpc>
                <a:spcPct val="100000"/>
              </a:lnSpc>
              <a:spcBef>
                <a:spcPts val="0"/>
              </a:spcBef>
              <a:spcAft>
                <a:spcPts val="0"/>
              </a:spcAft>
              <a:buClrTx/>
              <a:buSzTx/>
              <a:buFontTx/>
              <a:buNone/>
              <a:tabLst/>
              <a:defRPr sz="1200" b="1" i="0" u="none" strike="noStrike" cap="none" spc="0" baseline="0">
                <a:solidFill>
                  <a:srgbClr val="000000"/>
                </a:solidFill>
                <a:uFillTx/>
                <a:latin typeface="Calibri"/>
                <a:ea typeface="Calibri"/>
                <a:cs typeface="Calibri"/>
                <a:sym typeface="Calibri"/>
              </a:defRPr>
            </a:pPr>
            <a:r>
              <a:rPr sz="1100" b="1" i="0" u="none" strike="noStrike" cap="none" spc="0" baseline="0">
                <a:solidFill>
                  <a:srgbClr val="000000"/>
                </a:solidFill>
                <a:uFillTx/>
                <a:latin typeface="Calibri"/>
                <a:ea typeface="Calibri"/>
                <a:cs typeface="Calibri"/>
                <a:sym typeface="Calibri"/>
              </a:rPr>
              <a:t>IR AL PASO 3: </a:t>
            </a:r>
            <a:br>
              <a:rPr sz="1100" b="1" i="0" u="none" strike="noStrike" cap="none" spc="0" baseline="0">
                <a:solidFill>
                  <a:srgbClr val="000000"/>
                </a:solidFill>
                <a:uFillTx/>
                <a:latin typeface="Calibri"/>
                <a:ea typeface="Calibri"/>
                <a:cs typeface="Calibri"/>
                <a:sym typeface="Calibri"/>
              </a:rPr>
            </a:br>
            <a:r>
              <a:rPr sz="1100" b="1" i="0" u="none" strike="noStrike" cap="none" spc="0" baseline="0">
                <a:solidFill>
                  <a:srgbClr val="000000"/>
                </a:solidFill>
                <a:uFillTx/>
                <a:latin typeface="Calibri"/>
                <a:ea typeface="Calibri"/>
                <a:cs typeface="Calibri"/>
                <a:sym typeface="Calibri"/>
              </a:rPr>
              <a:t>PLAN DE ACCIÓN DEL PEI</a:t>
            </a:r>
          </a:p>
        </xdr:txBody>
      </xdr:sp>
    </xdr:grpSp>
    <xdr:clientData/>
  </xdr:twoCellAnchor>
  <xdr:twoCellAnchor>
    <xdr:from>
      <xdr:col>54</xdr:col>
      <xdr:colOff>55953</xdr:colOff>
      <xdr:row>0</xdr:row>
      <xdr:rowOff>112452</xdr:rowOff>
    </xdr:from>
    <xdr:to>
      <xdr:col>63</xdr:col>
      <xdr:colOff>64620</xdr:colOff>
      <xdr:row>3</xdr:row>
      <xdr:rowOff>155366</xdr:rowOff>
    </xdr:to>
    <xdr:grpSp>
      <xdr:nvGrpSpPr>
        <xdr:cNvPr id="57" name="Rectangle 1">
          <a:hlinkClick xmlns:r="http://schemas.openxmlformats.org/officeDocument/2006/relationships" r:id="rId5"/>
          <a:extLst>
            <a:ext uri="{FF2B5EF4-FFF2-40B4-BE49-F238E27FC236}">
              <a16:creationId xmlns:a16="http://schemas.microsoft.com/office/drawing/2014/main" id="{00000000-0008-0000-0300-000039000000}"/>
            </a:ext>
          </a:extLst>
        </xdr:cNvPr>
        <xdr:cNvGrpSpPr/>
      </xdr:nvGrpSpPr>
      <xdr:grpSpPr>
        <a:xfrm>
          <a:off x="11001859" y="112452"/>
          <a:ext cx="1541632" cy="634585"/>
          <a:chOff x="0" y="-11745"/>
          <a:chExt cx="1723167" cy="646163"/>
        </a:xfrm>
      </xdr:grpSpPr>
      <xdr:sp macro="" textlink="">
        <xdr:nvSpPr>
          <xdr:cNvPr id="55" name="Rectángulo redondeado">
            <a:extLst>
              <a:ext uri="{FF2B5EF4-FFF2-40B4-BE49-F238E27FC236}">
                <a16:creationId xmlns:a16="http://schemas.microsoft.com/office/drawing/2014/main" id="{00000000-0008-0000-0300-000037000000}"/>
              </a:ext>
            </a:extLst>
          </xdr:cNvPr>
          <xdr:cNvSpPr/>
        </xdr:nvSpPr>
        <xdr:spPr>
          <a:xfrm>
            <a:off x="0" y="0"/>
            <a:ext cx="1723168" cy="622673"/>
          </a:xfrm>
          <a:prstGeom prst="roundRect">
            <a:avLst>
              <a:gd name="adj" fmla="val 16667"/>
            </a:avLst>
          </a:prstGeom>
          <a:solidFill>
            <a:srgbClr val="FFC000"/>
          </a:solidFill>
          <a:ln w="12700" cap="flat">
            <a:noFill/>
            <a:miter lim="400000"/>
          </a:ln>
          <a:effectLst>
            <a:outerShdw blurRad="63500" dist="25400" dir="2700000" rotWithShape="0">
              <a:srgbClr val="000000">
                <a:alpha val="40000"/>
              </a:srgbClr>
            </a:outerShdw>
          </a:effectLst>
        </xdr:spPr>
        <xdr:txBody>
          <a:bodyPr/>
          <a:lstStyle/>
          <a:p>
            <a:endParaRPr/>
          </a:p>
        </xdr:txBody>
      </xdr:sp>
      <xdr:sp macro="" textlink="">
        <xdr:nvSpPr>
          <xdr:cNvPr id="56" name="IR A LOS PASOS 1 &amp; 2:  EVALÚE &amp; SELECCIONE">
            <a:hlinkClick xmlns:r="http://schemas.openxmlformats.org/officeDocument/2006/relationships" r:id="rId6"/>
            <a:extLst>
              <a:ext uri="{FF2B5EF4-FFF2-40B4-BE49-F238E27FC236}">
                <a16:creationId xmlns:a16="http://schemas.microsoft.com/office/drawing/2014/main" id="{00000000-0008-0000-0300-000038000000}"/>
              </a:ext>
            </a:extLst>
          </xdr:cNvPr>
          <xdr:cNvSpPr txBox="1"/>
        </xdr:nvSpPr>
        <xdr:spPr>
          <a:xfrm>
            <a:off x="57066" y="-11746"/>
            <a:ext cx="1609035" cy="646165"/>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noAutofit/>
          </a:bodyPr>
          <a:lstStyle/>
          <a:p>
            <a:pPr marL="0" marR="0" indent="0" algn="ctr" defTabSz="914400" latinLnBrk="0">
              <a:lnSpc>
                <a:spcPct val="100000"/>
              </a:lnSpc>
              <a:spcBef>
                <a:spcPts val="0"/>
              </a:spcBef>
              <a:spcAft>
                <a:spcPts val="0"/>
              </a:spcAft>
              <a:buClrTx/>
              <a:buSzTx/>
              <a:buFontTx/>
              <a:buNone/>
              <a:tabLst/>
              <a:defRPr sz="1200" b="1" i="0" u="none" strike="noStrike" cap="none" spc="0" baseline="0">
                <a:solidFill>
                  <a:srgbClr val="000000"/>
                </a:solidFill>
                <a:uFillTx/>
                <a:latin typeface="Calibri"/>
                <a:ea typeface="Calibri"/>
                <a:cs typeface="Calibri"/>
                <a:sym typeface="Calibri"/>
              </a:defRPr>
            </a:pPr>
            <a:r>
              <a:rPr sz="1100" b="1" i="0" u="none" strike="noStrike" cap="none" spc="0" baseline="0">
                <a:solidFill>
                  <a:srgbClr val="000000"/>
                </a:solidFill>
                <a:uFillTx/>
                <a:latin typeface="Calibri"/>
                <a:ea typeface="Calibri"/>
                <a:cs typeface="Calibri"/>
                <a:sym typeface="Calibri"/>
              </a:rPr>
              <a:t>IR A LOS PASOS 1 &amp; 2: </a:t>
            </a:r>
            <a:br>
              <a:rPr sz="1100" b="1" i="0" u="none" strike="noStrike" cap="none" spc="0" baseline="0">
                <a:solidFill>
                  <a:srgbClr val="000000"/>
                </a:solidFill>
                <a:uFillTx/>
                <a:latin typeface="Calibri"/>
                <a:ea typeface="Calibri"/>
                <a:cs typeface="Calibri"/>
                <a:sym typeface="Calibri"/>
              </a:rPr>
            </a:br>
            <a:r>
              <a:rPr sz="1100" b="1" i="0" u="none" strike="noStrike" cap="none" spc="0" baseline="0">
                <a:solidFill>
                  <a:srgbClr val="000000"/>
                </a:solidFill>
                <a:uFillTx/>
                <a:latin typeface="Calibri"/>
                <a:ea typeface="Calibri"/>
                <a:cs typeface="Calibri"/>
                <a:sym typeface="Calibri"/>
              </a:rPr>
              <a:t>EVALÚE &amp; SELECCIONE</a:t>
            </a:r>
          </a:p>
        </xdr:txBody>
      </xdr:sp>
    </xdr:grpSp>
    <xdr:clientData/>
  </xdr:twoCellAnchor>
  <xdr:twoCellAnchor>
    <xdr:from>
      <xdr:col>31</xdr:col>
      <xdr:colOff>6350</xdr:colOff>
      <xdr:row>69</xdr:row>
      <xdr:rowOff>92350</xdr:rowOff>
    </xdr:from>
    <xdr:to>
      <xdr:col>35</xdr:col>
      <xdr:colOff>9525</xdr:colOff>
      <xdr:row>69</xdr:row>
      <xdr:rowOff>92350</xdr:rowOff>
    </xdr:to>
    <xdr:sp macro="" textlink="">
      <xdr:nvSpPr>
        <xdr:cNvPr id="58" name="Straight Arrow Connector 11">
          <a:extLst>
            <a:ext uri="{FF2B5EF4-FFF2-40B4-BE49-F238E27FC236}">
              <a16:creationId xmlns:a16="http://schemas.microsoft.com/office/drawing/2014/main" id="{00000000-0008-0000-0300-00003A000000}"/>
            </a:ext>
          </a:extLst>
        </xdr:cNvPr>
        <xdr:cNvSpPr/>
      </xdr:nvSpPr>
      <xdr:spPr>
        <a:xfrm>
          <a:off x="6705957" y="14465468"/>
          <a:ext cx="645310" cy="0"/>
        </a:xfrm>
        <a:prstGeom prst="line">
          <a:avLst/>
        </a:prstGeom>
        <a:noFill/>
        <a:ln w="38100" cap="flat">
          <a:solidFill>
            <a:srgbClr val="808080"/>
          </a:solidFill>
          <a:prstDash val="solid"/>
          <a:round/>
          <a:tailEnd type="triangle" w="med" len="med"/>
        </a:ln>
        <a:effectLst/>
      </xdr:spPr>
      <xdr:txBody>
        <a:bodyPr/>
        <a:lstStyle/>
        <a:p>
          <a:endParaRPr/>
        </a:p>
      </xdr:txBody>
    </xdr:sp>
    <xdr:clientData/>
  </xdr:twoCellAnchor>
  <xdr:twoCellAnchor>
    <xdr:from>
      <xdr:col>31</xdr:col>
      <xdr:colOff>0</xdr:colOff>
      <xdr:row>71</xdr:row>
      <xdr:rowOff>86606</xdr:rowOff>
    </xdr:from>
    <xdr:to>
      <xdr:col>35</xdr:col>
      <xdr:colOff>2233</xdr:colOff>
      <xdr:row>71</xdr:row>
      <xdr:rowOff>88815</xdr:rowOff>
    </xdr:to>
    <xdr:sp macro="" textlink="">
      <xdr:nvSpPr>
        <xdr:cNvPr id="59" name="Straight Arrow Connector 16">
          <a:extLst>
            <a:ext uri="{FF2B5EF4-FFF2-40B4-BE49-F238E27FC236}">
              <a16:creationId xmlns:a16="http://schemas.microsoft.com/office/drawing/2014/main" id="{00000000-0008-0000-0300-00003B000000}"/>
            </a:ext>
          </a:extLst>
        </xdr:cNvPr>
        <xdr:cNvSpPr/>
      </xdr:nvSpPr>
      <xdr:spPr>
        <a:xfrm>
          <a:off x="6699607" y="14834303"/>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23</xdr:col>
      <xdr:colOff>1391</xdr:colOff>
      <xdr:row>71</xdr:row>
      <xdr:rowOff>86819</xdr:rowOff>
    </xdr:from>
    <xdr:to>
      <xdr:col>27</xdr:col>
      <xdr:colOff>3624</xdr:colOff>
      <xdr:row>71</xdr:row>
      <xdr:rowOff>89028</xdr:rowOff>
    </xdr:to>
    <xdr:sp macro="" textlink="">
      <xdr:nvSpPr>
        <xdr:cNvPr id="60" name="Straight Arrow Connector 17">
          <a:extLst>
            <a:ext uri="{FF2B5EF4-FFF2-40B4-BE49-F238E27FC236}">
              <a16:creationId xmlns:a16="http://schemas.microsoft.com/office/drawing/2014/main" id="{00000000-0008-0000-0300-00003C000000}"/>
            </a:ext>
          </a:extLst>
        </xdr:cNvPr>
        <xdr:cNvSpPr/>
      </xdr:nvSpPr>
      <xdr:spPr>
        <a:xfrm>
          <a:off x="4014734" y="14834516"/>
          <a:ext cx="2046362"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31</xdr:col>
      <xdr:colOff>0</xdr:colOff>
      <xdr:row>72</xdr:row>
      <xdr:rowOff>76118</xdr:rowOff>
    </xdr:from>
    <xdr:to>
      <xdr:col>35</xdr:col>
      <xdr:colOff>2233</xdr:colOff>
      <xdr:row>72</xdr:row>
      <xdr:rowOff>78327</xdr:rowOff>
    </xdr:to>
    <xdr:sp macro="" textlink="">
      <xdr:nvSpPr>
        <xdr:cNvPr id="61" name="Straight Arrow Connector 18">
          <a:extLst>
            <a:ext uri="{FF2B5EF4-FFF2-40B4-BE49-F238E27FC236}">
              <a16:creationId xmlns:a16="http://schemas.microsoft.com/office/drawing/2014/main" id="{00000000-0008-0000-0300-00003D000000}"/>
            </a:ext>
          </a:extLst>
        </xdr:cNvPr>
        <xdr:cNvSpPr/>
      </xdr:nvSpPr>
      <xdr:spPr>
        <a:xfrm>
          <a:off x="6699607" y="15005753"/>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23</xdr:col>
      <xdr:colOff>25400</xdr:colOff>
      <xdr:row>72</xdr:row>
      <xdr:rowOff>70800</xdr:rowOff>
    </xdr:from>
    <xdr:to>
      <xdr:col>27</xdr:col>
      <xdr:colOff>11758</xdr:colOff>
      <xdr:row>72</xdr:row>
      <xdr:rowOff>76200</xdr:rowOff>
    </xdr:to>
    <xdr:sp macro="" textlink="">
      <xdr:nvSpPr>
        <xdr:cNvPr id="62" name="Straight Arrow Connector 19">
          <a:extLst>
            <a:ext uri="{FF2B5EF4-FFF2-40B4-BE49-F238E27FC236}">
              <a16:creationId xmlns:a16="http://schemas.microsoft.com/office/drawing/2014/main" id="{00000000-0008-0000-0300-00003E000000}"/>
            </a:ext>
          </a:extLst>
        </xdr:cNvPr>
        <xdr:cNvSpPr/>
      </xdr:nvSpPr>
      <xdr:spPr>
        <a:xfrm flipV="1">
          <a:off x="4140200" y="14879000"/>
          <a:ext cx="2043758" cy="5400"/>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30</xdr:col>
      <xdr:colOff>158750</xdr:colOff>
      <xdr:row>73</xdr:row>
      <xdr:rowOff>80470</xdr:rowOff>
    </xdr:from>
    <xdr:to>
      <xdr:col>35</xdr:col>
      <xdr:colOff>449</xdr:colOff>
      <xdr:row>73</xdr:row>
      <xdr:rowOff>82679</xdr:rowOff>
    </xdr:to>
    <xdr:sp macro="" textlink="">
      <xdr:nvSpPr>
        <xdr:cNvPr id="63" name="Straight Arrow Connector 20">
          <a:extLst>
            <a:ext uri="{FF2B5EF4-FFF2-40B4-BE49-F238E27FC236}">
              <a16:creationId xmlns:a16="http://schemas.microsoft.com/office/drawing/2014/main" id="{00000000-0008-0000-0300-00003F000000}"/>
            </a:ext>
          </a:extLst>
        </xdr:cNvPr>
        <xdr:cNvSpPr/>
      </xdr:nvSpPr>
      <xdr:spPr>
        <a:xfrm>
          <a:off x="6697823" y="15192043"/>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22</xdr:col>
      <xdr:colOff>158750</xdr:colOff>
      <xdr:row>73</xdr:row>
      <xdr:rowOff>92349</xdr:rowOff>
    </xdr:from>
    <xdr:to>
      <xdr:col>27</xdr:col>
      <xdr:colOff>449</xdr:colOff>
      <xdr:row>73</xdr:row>
      <xdr:rowOff>94558</xdr:rowOff>
    </xdr:to>
    <xdr:sp macro="" textlink="">
      <xdr:nvSpPr>
        <xdr:cNvPr id="64" name="Straight Arrow Connector 21">
          <a:extLst>
            <a:ext uri="{FF2B5EF4-FFF2-40B4-BE49-F238E27FC236}">
              <a16:creationId xmlns:a16="http://schemas.microsoft.com/office/drawing/2014/main" id="{00000000-0008-0000-0300-000040000000}"/>
            </a:ext>
          </a:extLst>
        </xdr:cNvPr>
        <xdr:cNvSpPr/>
      </xdr:nvSpPr>
      <xdr:spPr>
        <a:xfrm>
          <a:off x="4011559" y="15203922"/>
          <a:ext cx="2046362"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23</xdr:col>
      <xdr:colOff>9525</xdr:colOff>
      <xdr:row>69</xdr:row>
      <xdr:rowOff>103052</xdr:rowOff>
    </xdr:from>
    <xdr:to>
      <xdr:col>27</xdr:col>
      <xdr:colOff>6350</xdr:colOff>
      <xdr:row>69</xdr:row>
      <xdr:rowOff>103052</xdr:rowOff>
    </xdr:to>
    <xdr:sp macro="" textlink="">
      <xdr:nvSpPr>
        <xdr:cNvPr id="65" name="Straight Arrow Connector 22">
          <a:extLst>
            <a:ext uri="{FF2B5EF4-FFF2-40B4-BE49-F238E27FC236}">
              <a16:creationId xmlns:a16="http://schemas.microsoft.com/office/drawing/2014/main" id="{00000000-0008-0000-0300-000041000000}"/>
            </a:ext>
          </a:extLst>
        </xdr:cNvPr>
        <xdr:cNvSpPr/>
      </xdr:nvSpPr>
      <xdr:spPr>
        <a:xfrm>
          <a:off x="4022868" y="14476170"/>
          <a:ext cx="2040954" cy="0"/>
        </a:xfrm>
        <a:prstGeom prst="line">
          <a:avLst/>
        </a:prstGeom>
        <a:noFill/>
        <a:ln w="38100" cap="flat">
          <a:solidFill>
            <a:srgbClr val="808080"/>
          </a:solidFill>
          <a:prstDash val="solid"/>
          <a:round/>
        </a:ln>
        <a:effectLst/>
      </xdr:spPr>
      <xdr:txBody>
        <a:bodyPr/>
        <a:lstStyle/>
        <a:p>
          <a:endParaRPr/>
        </a:p>
      </xdr:txBody>
    </xdr:sp>
    <xdr:clientData/>
  </xdr:twoCellAnchor>
  <xdr:twoCellAnchor>
    <xdr:from>
      <xdr:col>69</xdr:col>
      <xdr:colOff>6350</xdr:colOff>
      <xdr:row>69</xdr:row>
      <xdr:rowOff>92352</xdr:rowOff>
    </xdr:from>
    <xdr:to>
      <xdr:col>73</xdr:col>
      <xdr:colOff>9525</xdr:colOff>
      <xdr:row>69</xdr:row>
      <xdr:rowOff>92352</xdr:rowOff>
    </xdr:to>
    <xdr:sp macro="" textlink="">
      <xdr:nvSpPr>
        <xdr:cNvPr id="66" name="Straight Arrow Connector 23">
          <a:extLst>
            <a:ext uri="{FF2B5EF4-FFF2-40B4-BE49-F238E27FC236}">
              <a16:creationId xmlns:a16="http://schemas.microsoft.com/office/drawing/2014/main" id="{00000000-0008-0000-0300-000042000000}"/>
            </a:ext>
          </a:extLst>
        </xdr:cNvPr>
        <xdr:cNvSpPr/>
      </xdr:nvSpPr>
      <xdr:spPr>
        <a:xfrm>
          <a:off x="12806238" y="14465470"/>
          <a:ext cx="645309" cy="0"/>
        </a:xfrm>
        <a:prstGeom prst="line">
          <a:avLst/>
        </a:prstGeom>
        <a:noFill/>
        <a:ln w="38100" cap="flat">
          <a:solidFill>
            <a:srgbClr val="808080"/>
          </a:solidFill>
          <a:prstDash val="solid"/>
          <a:round/>
          <a:tailEnd type="triangle" w="med" len="med"/>
        </a:ln>
        <a:effectLst/>
      </xdr:spPr>
      <xdr:txBody>
        <a:bodyPr/>
        <a:lstStyle/>
        <a:p>
          <a:endParaRPr/>
        </a:p>
      </xdr:txBody>
    </xdr:sp>
    <xdr:clientData/>
  </xdr:twoCellAnchor>
  <xdr:twoCellAnchor>
    <xdr:from>
      <xdr:col>69</xdr:col>
      <xdr:colOff>0</xdr:colOff>
      <xdr:row>71</xdr:row>
      <xdr:rowOff>86606</xdr:rowOff>
    </xdr:from>
    <xdr:to>
      <xdr:col>73</xdr:col>
      <xdr:colOff>2233</xdr:colOff>
      <xdr:row>71</xdr:row>
      <xdr:rowOff>88815</xdr:rowOff>
    </xdr:to>
    <xdr:sp macro="" textlink="">
      <xdr:nvSpPr>
        <xdr:cNvPr id="67" name="Straight Arrow Connector 24">
          <a:extLst>
            <a:ext uri="{FF2B5EF4-FFF2-40B4-BE49-F238E27FC236}">
              <a16:creationId xmlns:a16="http://schemas.microsoft.com/office/drawing/2014/main" id="{00000000-0008-0000-0300-000043000000}"/>
            </a:ext>
          </a:extLst>
        </xdr:cNvPr>
        <xdr:cNvSpPr/>
      </xdr:nvSpPr>
      <xdr:spPr>
        <a:xfrm>
          <a:off x="12799888" y="14834303"/>
          <a:ext cx="644367"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61</xdr:col>
      <xdr:colOff>1391</xdr:colOff>
      <xdr:row>71</xdr:row>
      <xdr:rowOff>97521</xdr:rowOff>
    </xdr:from>
    <xdr:to>
      <xdr:col>65</xdr:col>
      <xdr:colOff>3624</xdr:colOff>
      <xdr:row>71</xdr:row>
      <xdr:rowOff>99730</xdr:rowOff>
    </xdr:to>
    <xdr:sp macro="" textlink="">
      <xdr:nvSpPr>
        <xdr:cNvPr id="68" name="Straight Arrow Connector 25">
          <a:extLst>
            <a:ext uri="{FF2B5EF4-FFF2-40B4-BE49-F238E27FC236}">
              <a16:creationId xmlns:a16="http://schemas.microsoft.com/office/drawing/2014/main" id="{00000000-0008-0000-0300-000044000000}"/>
            </a:ext>
          </a:extLst>
        </xdr:cNvPr>
        <xdr:cNvSpPr/>
      </xdr:nvSpPr>
      <xdr:spPr>
        <a:xfrm>
          <a:off x="11517009" y="14845218"/>
          <a:ext cx="644368"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69</xdr:col>
      <xdr:colOff>0</xdr:colOff>
      <xdr:row>72</xdr:row>
      <xdr:rowOff>86820</xdr:rowOff>
    </xdr:from>
    <xdr:to>
      <xdr:col>73</xdr:col>
      <xdr:colOff>2233</xdr:colOff>
      <xdr:row>72</xdr:row>
      <xdr:rowOff>89029</xdr:rowOff>
    </xdr:to>
    <xdr:sp macro="" textlink="">
      <xdr:nvSpPr>
        <xdr:cNvPr id="69" name="Straight Arrow Connector 26">
          <a:extLst>
            <a:ext uri="{FF2B5EF4-FFF2-40B4-BE49-F238E27FC236}">
              <a16:creationId xmlns:a16="http://schemas.microsoft.com/office/drawing/2014/main" id="{00000000-0008-0000-0300-000045000000}"/>
            </a:ext>
          </a:extLst>
        </xdr:cNvPr>
        <xdr:cNvSpPr/>
      </xdr:nvSpPr>
      <xdr:spPr>
        <a:xfrm>
          <a:off x="12799888" y="15016455"/>
          <a:ext cx="644367"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61</xdr:col>
      <xdr:colOff>9525</xdr:colOff>
      <xdr:row>72</xdr:row>
      <xdr:rowOff>89995</xdr:rowOff>
    </xdr:from>
    <xdr:to>
      <xdr:col>65</xdr:col>
      <xdr:colOff>11758</xdr:colOff>
      <xdr:row>72</xdr:row>
      <xdr:rowOff>92204</xdr:rowOff>
    </xdr:to>
    <xdr:sp macro="" textlink="">
      <xdr:nvSpPr>
        <xdr:cNvPr id="70" name="Straight Arrow Connector 27">
          <a:extLst>
            <a:ext uri="{FF2B5EF4-FFF2-40B4-BE49-F238E27FC236}">
              <a16:creationId xmlns:a16="http://schemas.microsoft.com/office/drawing/2014/main" id="{00000000-0008-0000-0300-000046000000}"/>
            </a:ext>
          </a:extLst>
        </xdr:cNvPr>
        <xdr:cNvSpPr/>
      </xdr:nvSpPr>
      <xdr:spPr>
        <a:xfrm>
          <a:off x="11525143" y="15019630"/>
          <a:ext cx="644368"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68</xdr:col>
      <xdr:colOff>158750</xdr:colOff>
      <xdr:row>73</xdr:row>
      <xdr:rowOff>80470</xdr:rowOff>
    </xdr:from>
    <xdr:to>
      <xdr:col>73</xdr:col>
      <xdr:colOff>450</xdr:colOff>
      <xdr:row>73</xdr:row>
      <xdr:rowOff>82679</xdr:rowOff>
    </xdr:to>
    <xdr:sp macro="" textlink="">
      <xdr:nvSpPr>
        <xdr:cNvPr id="71" name="Straight Arrow Connector 28">
          <a:extLst>
            <a:ext uri="{FF2B5EF4-FFF2-40B4-BE49-F238E27FC236}">
              <a16:creationId xmlns:a16="http://schemas.microsoft.com/office/drawing/2014/main" id="{00000000-0008-0000-0300-000047000000}"/>
            </a:ext>
          </a:extLst>
        </xdr:cNvPr>
        <xdr:cNvSpPr/>
      </xdr:nvSpPr>
      <xdr:spPr>
        <a:xfrm>
          <a:off x="12798104" y="15192043"/>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60</xdr:col>
      <xdr:colOff>158750</xdr:colOff>
      <xdr:row>73</xdr:row>
      <xdr:rowOff>92349</xdr:rowOff>
    </xdr:from>
    <xdr:to>
      <xdr:col>65</xdr:col>
      <xdr:colOff>449</xdr:colOff>
      <xdr:row>73</xdr:row>
      <xdr:rowOff>94558</xdr:rowOff>
    </xdr:to>
    <xdr:sp macro="" textlink="">
      <xdr:nvSpPr>
        <xdr:cNvPr id="72" name="Straight Arrow Connector 29">
          <a:extLst>
            <a:ext uri="{FF2B5EF4-FFF2-40B4-BE49-F238E27FC236}">
              <a16:creationId xmlns:a16="http://schemas.microsoft.com/office/drawing/2014/main" id="{00000000-0008-0000-0300-000048000000}"/>
            </a:ext>
          </a:extLst>
        </xdr:cNvPr>
        <xdr:cNvSpPr/>
      </xdr:nvSpPr>
      <xdr:spPr>
        <a:xfrm>
          <a:off x="11513834" y="15203922"/>
          <a:ext cx="644368"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61</xdr:col>
      <xdr:colOff>9525</xdr:colOff>
      <xdr:row>69</xdr:row>
      <xdr:rowOff>92350</xdr:rowOff>
    </xdr:from>
    <xdr:to>
      <xdr:col>65</xdr:col>
      <xdr:colOff>6350</xdr:colOff>
      <xdr:row>69</xdr:row>
      <xdr:rowOff>92350</xdr:rowOff>
    </xdr:to>
    <xdr:sp macro="" textlink="">
      <xdr:nvSpPr>
        <xdr:cNvPr id="73" name="Straight Arrow Connector 30">
          <a:extLst>
            <a:ext uri="{FF2B5EF4-FFF2-40B4-BE49-F238E27FC236}">
              <a16:creationId xmlns:a16="http://schemas.microsoft.com/office/drawing/2014/main" id="{00000000-0008-0000-0300-000049000000}"/>
            </a:ext>
          </a:extLst>
        </xdr:cNvPr>
        <xdr:cNvSpPr/>
      </xdr:nvSpPr>
      <xdr:spPr>
        <a:xfrm>
          <a:off x="11525143" y="14465468"/>
          <a:ext cx="638960" cy="0"/>
        </a:xfrm>
        <a:prstGeom prst="line">
          <a:avLst/>
        </a:prstGeom>
        <a:noFill/>
        <a:ln w="38100" cap="flat">
          <a:solidFill>
            <a:srgbClr val="808080"/>
          </a:solidFill>
          <a:prstDash val="solid"/>
          <a:round/>
        </a:ln>
        <a:effectLst/>
      </xdr:spPr>
      <xdr:txBody>
        <a:bodyPr/>
        <a:lstStyle/>
        <a:p>
          <a:endParaRPr/>
        </a:p>
      </xdr:txBody>
    </xdr:sp>
    <xdr:clientData/>
  </xdr:twoCellAnchor>
  <xdr:twoCellAnchor>
    <xdr:from>
      <xdr:col>31</xdr:col>
      <xdr:colOff>19050</xdr:colOff>
      <xdr:row>80</xdr:row>
      <xdr:rowOff>106834</xdr:rowOff>
    </xdr:from>
    <xdr:to>
      <xdr:col>35</xdr:col>
      <xdr:colOff>15875</xdr:colOff>
      <xdr:row>80</xdr:row>
      <xdr:rowOff>106834</xdr:rowOff>
    </xdr:to>
    <xdr:sp macro="" textlink="">
      <xdr:nvSpPr>
        <xdr:cNvPr id="74" name="Straight Arrow Connector 31">
          <a:extLst>
            <a:ext uri="{FF2B5EF4-FFF2-40B4-BE49-F238E27FC236}">
              <a16:creationId xmlns:a16="http://schemas.microsoft.com/office/drawing/2014/main" id="{00000000-0008-0000-0300-00004A000000}"/>
            </a:ext>
          </a:extLst>
        </xdr:cNvPr>
        <xdr:cNvSpPr/>
      </xdr:nvSpPr>
      <xdr:spPr>
        <a:xfrm>
          <a:off x="6718657" y="16545486"/>
          <a:ext cx="638960" cy="0"/>
        </a:xfrm>
        <a:prstGeom prst="line">
          <a:avLst/>
        </a:prstGeom>
        <a:noFill/>
        <a:ln w="38100" cap="flat">
          <a:solidFill>
            <a:srgbClr val="808080"/>
          </a:solidFill>
          <a:prstDash val="solid"/>
          <a:round/>
          <a:tailEnd type="triangle" w="med" len="med"/>
        </a:ln>
        <a:effectLst/>
      </xdr:spPr>
      <xdr:txBody>
        <a:bodyPr/>
        <a:lstStyle/>
        <a:p>
          <a:endParaRPr/>
        </a:p>
      </xdr:txBody>
    </xdr:sp>
    <xdr:clientData/>
  </xdr:twoCellAnchor>
  <xdr:twoCellAnchor>
    <xdr:from>
      <xdr:col>31</xdr:col>
      <xdr:colOff>0</xdr:colOff>
      <xdr:row>82</xdr:row>
      <xdr:rowOff>75904</xdr:rowOff>
    </xdr:from>
    <xdr:to>
      <xdr:col>35</xdr:col>
      <xdr:colOff>2233</xdr:colOff>
      <xdr:row>82</xdr:row>
      <xdr:rowOff>78113</xdr:rowOff>
    </xdr:to>
    <xdr:sp macro="" textlink="">
      <xdr:nvSpPr>
        <xdr:cNvPr id="75" name="Straight Arrow Connector 32">
          <a:extLst>
            <a:ext uri="{FF2B5EF4-FFF2-40B4-BE49-F238E27FC236}">
              <a16:creationId xmlns:a16="http://schemas.microsoft.com/office/drawing/2014/main" id="{00000000-0008-0000-0300-00004B000000}"/>
            </a:ext>
          </a:extLst>
        </xdr:cNvPr>
        <xdr:cNvSpPr/>
      </xdr:nvSpPr>
      <xdr:spPr>
        <a:xfrm>
          <a:off x="6699607" y="16889134"/>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23</xdr:col>
      <xdr:colOff>1391</xdr:colOff>
      <xdr:row>82</xdr:row>
      <xdr:rowOff>86820</xdr:rowOff>
    </xdr:from>
    <xdr:to>
      <xdr:col>27</xdr:col>
      <xdr:colOff>3624</xdr:colOff>
      <xdr:row>82</xdr:row>
      <xdr:rowOff>89029</xdr:rowOff>
    </xdr:to>
    <xdr:sp macro="" textlink="">
      <xdr:nvSpPr>
        <xdr:cNvPr id="76" name="Straight Arrow Connector 33">
          <a:extLst>
            <a:ext uri="{FF2B5EF4-FFF2-40B4-BE49-F238E27FC236}">
              <a16:creationId xmlns:a16="http://schemas.microsoft.com/office/drawing/2014/main" id="{00000000-0008-0000-0300-00004C000000}"/>
            </a:ext>
          </a:extLst>
        </xdr:cNvPr>
        <xdr:cNvSpPr/>
      </xdr:nvSpPr>
      <xdr:spPr>
        <a:xfrm>
          <a:off x="4014734" y="16900050"/>
          <a:ext cx="2046362"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31</xdr:col>
      <xdr:colOff>0</xdr:colOff>
      <xdr:row>83</xdr:row>
      <xdr:rowOff>86819</xdr:rowOff>
    </xdr:from>
    <xdr:to>
      <xdr:col>35</xdr:col>
      <xdr:colOff>2233</xdr:colOff>
      <xdr:row>83</xdr:row>
      <xdr:rowOff>89028</xdr:rowOff>
    </xdr:to>
    <xdr:sp macro="" textlink="">
      <xdr:nvSpPr>
        <xdr:cNvPr id="77" name="Straight Arrow Connector 34">
          <a:extLst>
            <a:ext uri="{FF2B5EF4-FFF2-40B4-BE49-F238E27FC236}">
              <a16:creationId xmlns:a16="http://schemas.microsoft.com/office/drawing/2014/main" id="{00000000-0008-0000-0300-00004D000000}"/>
            </a:ext>
          </a:extLst>
        </xdr:cNvPr>
        <xdr:cNvSpPr/>
      </xdr:nvSpPr>
      <xdr:spPr>
        <a:xfrm>
          <a:off x="6699607" y="17081988"/>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22</xdr:col>
      <xdr:colOff>159357</xdr:colOff>
      <xdr:row>83</xdr:row>
      <xdr:rowOff>79292</xdr:rowOff>
    </xdr:from>
    <xdr:to>
      <xdr:col>27</xdr:col>
      <xdr:colOff>1056</xdr:colOff>
      <xdr:row>83</xdr:row>
      <xdr:rowOff>81501</xdr:rowOff>
    </xdr:to>
    <xdr:sp macro="" textlink="">
      <xdr:nvSpPr>
        <xdr:cNvPr id="78" name="Straight Arrow Connector 35">
          <a:extLst>
            <a:ext uri="{FF2B5EF4-FFF2-40B4-BE49-F238E27FC236}">
              <a16:creationId xmlns:a16="http://schemas.microsoft.com/office/drawing/2014/main" id="{00000000-0008-0000-0300-00004E000000}"/>
            </a:ext>
          </a:extLst>
        </xdr:cNvPr>
        <xdr:cNvSpPr/>
      </xdr:nvSpPr>
      <xdr:spPr>
        <a:xfrm>
          <a:off x="4012166" y="17074461"/>
          <a:ext cx="2046362"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30</xdr:col>
      <xdr:colOff>158750</xdr:colOff>
      <xdr:row>84</xdr:row>
      <xdr:rowOff>80470</xdr:rowOff>
    </xdr:from>
    <xdr:to>
      <xdr:col>35</xdr:col>
      <xdr:colOff>449</xdr:colOff>
      <xdr:row>84</xdr:row>
      <xdr:rowOff>82679</xdr:rowOff>
    </xdr:to>
    <xdr:sp macro="" textlink="">
      <xdr:nvSpPr>
        <xdr:cNvPr id="79" name="Straight Arrow Connector 36">
          <a:extLst>
            <a:ext uri="{FF2B5EF4-FFF2-40B4-BE49-F238E27FC236}">
              <a16:creationId xmlns:a16="http://schemas.microsoft.com/office/drawing/2014/main" id="{00000000-0008-0000-0300-00004F000000}"/>
            </a:ext>
          </a:extLst>
        </xdr:cNvPr>
        <xdr:cNvSpPr/>
      </xdr:nvSpPr>
      <xdr:spPr>
        <a:xfrm>
          <a:off x="6697823" y="17257577"/>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22</xdr:col>
      <xdr:colOff>158750</xdr:colOff>
      <xdr:row>84</xdr:row>
      <xdr:rowOff>81647</xdr:rowOff>
    </xdr:from>
    <xdr:to>
      <xdr:col>27</xdr:col>
      <xdr:colOff>449</xdr:colOff>
      <xdr:row>84</xdr:row>
      <xdr:rowOff>83856</xdr:rowOff>
    </xdr:to>
    <xdr:sp macro="" textlink="">
      <xdr:nvSpPr>
        <xdr:cNvPr id="80" name="Straight Arrow Connector 37">
          <a:extLst>
            <a:ext uri="{FF2B5EF4-FFF2-40B4-BE49-F238E27FC236}">
              <a16:creationId xmlns:a16="http://schemas.microsoft.com/office/drawing/2014/main" id="{00000000-0008-0000-0300-000050000000}"/>
            </a:ext>
          </a:extLst>
        </xdr:cNvPr>
        <xdr:cNvSpPr/>
      </xdr:nvSpPr>
      <xdr:spPr>
        <a:xfrm>
          <a:off x="4011559" y="17258754"/>
          <a:ext cx="2046362"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23</xdr:col>
      <xdr:colOff>9525</xdr:colOff>
      <xdr:row>80</xdr:row>
      <xdr:rowOff>103051</xdr:rowOff>
    </xdr:from>
    <xdr:to>
      <xdr:col>27</xdr:col>
      <xdr:colOff>6350</xdr:colOff>
      <xdr:row>80</xdr:row>
      <xdr:rowOff>103051</xdr:rowOff>
    </xdr:to>
    <xdr:sp macro="" textlink="">
      <xdr:nvSpPr>
        <xdr:cNvPr id="81" name="Straight Arrow Connector 38">
          <a:extLst>
            <a:ext uri="{FF2B5EF4-FFF2-40B4-BE49-F238E27FC236}">
              <a16:creationId xmlns:a16="http://schemas.microsoft.com/office/drawing/2014/main" id="{00000000-0008-0000-0300-000051000000}"/>
            </a:ext>
          </a:extLst>
        </xdr:cNvPr>
        <xdr:cNvSpPr/>
      </xdr:nvSpPr>
      <xdr:spPr>
        <a:xfrm>
          <a:off x="4022868" y="16541703"/>
          <a:ext cx="2040954" cy="0"/>
        </a:xfrm>
        <a:prstGeom prst="line">
          <a:avLst/>
        </a:prstGeom>
        <a:noFill/>
        <a:ln w="38100" cap="flat">
          <a:solidFill>
            <a:srgbClr val="808080"/>
          </a:solidFill>
          <a:prstDash val="solid"/>
          <a:round/>
        </a:ln>
        <a:effectLst/>
      </xdr:spPr>
      <xdr:txBody>
        <a:bodyPr/>
        <a:lstStyle/>
        <a:p>
          <a:endParaRPr/>
        </a:p>
      </xdr:txBody>
    </xdr:sp>
    <xdr:clientData/>
  </xdr:twoCellAnchor>
  <xdr:twoCellAnchor>
    <xdr:from>
      <xdr:col>30</xdr:col>
      <xdr:colOff>158750</xdr:colOff>
      <xdr:row>85</xdr:row>
      <xdr:rowOff>80470</xdr:rowOff>
    </xdr:from>
    <xdr:to>
      <xdr:col>35</xdr:col>
      <xdr:colOff>449</xdr:colOff>
      <xdr:row>85</xdr:row>
      <xdr:rowOff>82679</xdr:rowOff>
    </xdr:to>
    <xdr:sp macro="" textlink="">
      <xdr:nvSpPr>
        <xdr:cNvPr id="82" name="Straight Arrow Connector 39">
          <a:extLst>
            <a:ext uri="{FF2B5EF4-FFF2-40B4-BE49-F238E27FC236}">
              <a16:creationId xmlns:a16="http://schemas.microsoft.com/office/drawing/2014/main" id="{00000000-0008-0000-0300-000052000000}"/>
            </a:ext>
          </a:extLst>
        </xdr:cNvPr>
        <xdr:cNvSpPr/>
      </xdr:nvSpPr>
      <xdr:spPr>
        <a:xfrm>
          <a:off x="6697823" y="17439515"/>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22</xdr:col>
      <xdr:colOff>158750</xdr:colOff>
      <xdr:row>85</xdr:row>
      <xdr:rowOff>81647</xdr:rowOff>
    </xdr:from>
    <xdr:to>
      <xdr:col>27</xdr:col>
      <xdr:colOff>449</xdr:colOff>
      <xdr:row>85</xdr:row>
      <xdr:rowOff>83856</xdr:rowOff>
    </xdr:to>
    <xdr:sp macro="" textlink="">
      <xdr:nvSpPr>
        <xdr:cNvPr id="83" name="Straight Arrow Connector 40">
          <a:extLst>
            <a:ext uri="{FF2B5EF4-FFF2-40B4-BE49-F238E27FC236}">
              <a16:creationId xmlns:a16="http://schemas.microsoft.com/office/drawing/2014/main" id="{00000000-0008-0000-0300-000053000000}"/>
            </a:ext>
          </a:extLst>
        </xdr:cNvPr>
        <xdr:cNvSpPr/>
      </xdr:nvSpPr>
      <xdr:spPr>
        <a:xfrm>
          <a:off x="4011559" y="17440692"/>
          <a:ext cx="2046362"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31</xdr:col>
      <xdr:colOff>6350</xdr:colOff>
      <xdr:row>86</xdr:row>
      <xdr:rowOff>82254</xdr:rowOff>
    </xdr:from>
    <xdr:to>
      <xdr:col>35</xdr:col>
      <xdr:colOff>8583</xdr:colOff>
      <xdr:row>86</xdr:row>
      <xdr:rowOff>84463</xdr:rowOff>
    </xdr:to>
    <xdr:sp macro="" textlink="">
      <xdr:nvSpPr>
        <xdr:cNvPr id="84" name="Straight Arrow Connector 41">
          <a:extLst>
            <a:ext uri="{FF2B5EF4-FFF2-40B4-BE49-F238E27FC236}">
              <a16:creationId xmlns:a16="http://schemas.microsoft.com/office/drawing/2014/main" id="{00000000-0008-0000-0300-000054000000}"/>
            </a:ext>
          </a:extLst>
        </xdr:cNvPr>
        <xdr:cNvSpPr/>
      </xdr:nvSpPr>
      <xdr:spPr>
        <a:xfrm>
          <a:off x="6705957" y="17623237"/>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22</xdr:col>
      <xdr:colOff>158750</xdr:colOff>
      <xdr:row>86</xdr:row>
      <xdr:rowOff>92349</xdr:rowOff>
    </xdr:from>
    <xdr:to>
      <xdr:col>27</xdr:col>
      <xdr:colOff>449</xdr:colOff>
      <xdr:row>86</xdr:row>
      <xdr:rowOff>94558</xdr:rowOff>
    </xdr:to>
    <xdr:sp macro="" textlink="">
      <xdr:nvSpPr>
        <xdr:cNvPr id="85" name="Straight Arrow Connector 42">
          <a:extLst>
            <a:ext uri="{FF2B5EF4-FFF2-40B4-BE49-F238E27FC236}">
              <a16:creationId xmlns:a16="http://schemas.microsoft.com/office/drawing/2014/main" id="{00000000-0008-0000-0300-000055000000}"/>
            </a:ext>
          </a:extLst>
        </xdr:cNvPr>
        <xdr:cNvSpPr/>
      </xdr:nvSpPr>
      <xdr:spPr>
        <a:xfrm>
          <a:off x="4011559" y="17633332"/>
          <a:ext cx="2046362"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69</xdr:col>
      <xdr:colOff>6350</xdr:colOff>
      <xdr:row>80</xdr:row>
      <xdr:rowOff>92349</xdr:rowOff>
    </xdr:from>
    <xdr:to>
      <xdr:col>73</xdr:col>
      <xdr:colOff>9525</xdr:colOff>
      <xdr:row>80</xdr:row>
      <xdr:rowOff>92349</xdr:rowOff>
    </xdr:to>
    <xdr:sp macro="" textlink="">
      <xdr:nvSpPr>
        <xdr:cNvPr id="86" name="Straight Arrow Connector 51">
          <a:extLst>
            <a:ext uri="{FF2B5EF4-FFF2-40B4-BE49-F238E27FC236}">
              <a16:creationId xmlns:a16="http://schemas.microsoft.com/office/drawing/2014/main" id="{00000000-0008-0000-0300-000056000000}"/>
            </a:ext>
          </a:extLst>
        </xdr:cNvPr>
        <xdr:cNvSpPr/>
      </xdr:nvSpPr>
      <xdr:spPr>
        <a:xfrm>
          <a:off x="12806238" y="16531001"/>
          <a:ext cx="645309" cy="0"/>
        </a:xfrm>
        <a:prstGeom prst="line">
          <a:avLst/>
        </a:prstGeom>
        <a:noFill/>
        <a:ln w="38100" cap="flat">
          <a:solidFill>
            <a:srgbClr val="808080"/>
          </a:solidFill>
          <a:prstDash val="solid"/>
          <a:round/>
          <a:tailEnd type="triangle" w="med" len="med"/>
        </a:ln>
        <a:effectLst/>
      </xdr:spPr>
      <xdr:txBody>
        <a:bodyPr/>
        <a:lstStyle/>
        <a:p>
          <a:endParaRPr/>
        </a:p>
      </xdr:txBody>
    </xdr:sp>
    <xdr:clientData/>
  </xdr:twoCellAnchor>
  <xdr:twoCellAnchor>
    <xdr:from>
      <xdr:col>69</xdr:col>
      <xdr:colOff>0</xdr:colOff>
      <xdr:row>82</xdr:row>
      <xdr:rowOff>86606</xdr:rowOff>
    </xdr:from>
    <xdr:to>
      <xdr:col>73</xdr:col>
      <xdr:colOff>2233</xdr:colOff>
      <xdr:row>82</xdr:row>
      <xdr:rowOff>88815</xdr:rowOff>
    </xdr:to>
    <xdr:sp macro="" textlink="">
      <xdr:nvSpPr>
        <xdr:cNvPr id="87" name="Straight Arrow Connector 52">
          <a:extLst>
            <a:ext uri="{FF2B5EF4-FFF2-40B4-BE49-F238E27FC236}">
              <a16:creationId xmlns:a16="http://schemas.microsoft.com/office/drawing/2014/main" id="{00000000-0008-0000-0300-000057000000}"/>
            </a:ext>
          </a:extLst>
        </xdr:cNvPr>
        <xdr:cNvSpPr/>
      </xdr:nvSpPr>
      <xdr:spPr>
        <a:xfrm>
          <a:off x="12799888" y="16899836"/>
          <a:ext cx="644367"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61</xdr:col>
      <xdr:colOff>1391</xdr:colOff>
      <xdr:row>82</xdr:row>
      <xdr:rowOff>86820</xdr:rowOff>
    </xdr:from>
    <xdr:to>
      <xdr:col>65</xdr:col>
      <xdr:colOff>3624</xdr:colOff>
      <xdr:row>82</xdr:row>
      <xdr:rowOff>89029</xdr:rowOff>
    </xdr:to>
    <xdr:sp macro="" textlink="">
      <xdr:nvSpPr>
        <xdr:cNvPr id="88" name="Straight Arrow Connector 53">
          <a:extLst>
            <a:ext uri="{FF2B5EF4-FFF2-40B4-BE49-F238E27FC236}">
              <a16:creationId xmlns:a16="http://schemas.microsoft.com/office/drawing/2014/main" id="{00000000-0008-0000-0300-000058000000}"/>
            </a:ext>
          </a:extLst>
        </xdr:cNvPr>
        <xdr:cNvSpPr/>
      </xdr:nvSpPr>
      <xdr:spPr>
        <a:xfrm>
          <a:off x="11517009" y="16900050"/>
          <a:ext cx="644368"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69</xdr:col>
      <xdr:colOff>0</xdr:colOff>
      <xdr:row>83</xdr:row>
      <xdr:rowOff>76117</xdr:rowOff>
    </xdr:from>
    <xdr:to>
      <xdr:col>73</xdr:col>
      <xdr:colOff>2233</xdr:colOff>
      <xdr:row>83</xdr:row>
      <xdr:rowOff>78326</xdr:rowOff>
    </xdr:to>
    <xdr:sp macro="" textlink="">
      <xdr:nvSpPr>
        <xdr:cNvPr id="89" name="Straight Arrow Connector 54">
          <a:extLst>
            <a:ext uri="{FF2B5EF4-FFF2-40B4-BE49-F238E27FC236}">
              <a16:creationId xmlns:a16="http://schemas.microsoft.com/office/drawing/2014/main" id="{00000000-0008-0000-0300-000059000000}"/>
            </a:ext>
          </a:extLst>
        </xdr:cNvPr>
        <xdr:cNvSpPr/>
      </xdr:nvSpPr>
      <xdr:spPr>
        <a:xfrm>
          <a:off x="12799888" y="17071286"/>
          <a:ext cx="644367"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61</xdr:col>
      <xdr:colOff>9525</xdr:colOff>
      <xdr:row>83</xdr:row>
      <xdr:rowOff>79292</xdr:rowOff>
    </xdr:from>
    <xdr:to>
      <xdr:col>65</xdr:col>
      <xdr:colOff>11758</xdr:colOff>
      <xdr:row>83</xdr:row>
      <xdr:rowOff>81501</xdr:rowOff>
    </xdr:to>
    <xdr:sp macro="" textlink="">
      <xdr:nvSpPr>
        <xdr:cNvPr id="90" name="Straight Arrow Connector 55">
          <a:extLst>
            <a:ext uri="{FF2B5EF4-FFF2-40B4-BE49-F238E27FC236}">
              <a16:creationId xmlns:a16="http://schemas.microsoft.com/office/drawing/2014/main" id="{00000000-0008-0000-0300-00005A000000}"/>
            </a:ext>
          </a:extLst>
        </xdr:cNvPr>
        <xdr:cNvSpPr/>
      </xdr:nvSpPr>
      <xdr:spPr>
        <a:xfrm>
          <a:off x="11525143" y="17074461"/>
          <a:ext cx="644368"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68</xdr:col>
      <xdr:colOff>158750</xdr:colOff>
      <xdr:row>84</xdr:row>
      <xdr:rowOff>80470</xdr:rowOff>
    </xdr:from>
    <xdr:to>
      <xdr:col>73</xdr:col>
      <xdr:colOff>450</xdr:colOff>
      <xdr:row>84</xdr:row>
      <xdr:rowOff>82679</xdr:rowOff>
    </xdr:to>
    <xdr:sp macro="" textlink="">
      <xdr:nvSpPr>
        <xdr:cNvPr id="91" name="Straight Arrow Connector 56">
          <a:extLst>
            <a:ext uri="{FF2B5EF4-FFF2-40B4-BE49-F238E27FC236}">
              <a16:creationId xmlns:a16="http://schemas.microsoft.com/office/drawing/2014/main" id="{00000000-0008-0000-0300-00005B000000}"/>
            </a:ext>
          </a:extLst>
        </xdr:cNvPr>
        <xdr:cNvSpPr/>
      </xdr:nvSpPr>
      <xdr:spPr>
        <a:xfrm>
          <a:off x="12798104" y="17257577"/>
          <a:ext cx="644368" cy="2209"/>
        </a:xfrm>
        <a:prstGeom prst="line">
          <a:avLst/>
        </a:prstGeom>
        <a:noFill/>
        <a:ln w="12700" cap="flat">
          <a:solidFill>
            <a:srgbClr val="808080"/>
          </a:solidFill>
          <a:prstDash val="solid"/>
          <a:round/>
          <a:tailEnd type="triangle" w="med" len="med"/>
        </a:ln>
        <a:effectLst/>
      </xdr:spPr>
      <xdr:txBody>
        <a:bodyPr/>
        <a:lstStyle/>
        <a:p>
          <a:endParaRPr/>
        </a:p>
      </xdr:txBody>
    </xdr:sp>
    <xdr:clientData/>
  </xdr:twoCellAnchor>
  <xdr:twoCellAnchor>
    <xdr:from>
      <xdr:col>60</xdr:col>
      <xdr:colOff>158750</xdr:colOff>
      <xdr:row>84</xdr:row>
      <xdr:rowOff>70945</xdr:rowOff>
    </xdr:from>
    <xdr:to>
      <xdr:col>65</xdr:col>
      <xdr:colOff>449</xdr:colOff>
      <xdr:row>84</xdr:row>
      <xdr:rowOff>73154</xdr:rowOff>
    </xdr:to>
    <xdr:sp macro="" textlink="">
      <xdr:nvSpPr>
        <xdr:cNvPr id="92" name="Straight Arrow Connector 57">
          <a:extLst>
            <a:ext uri="{FF2B5EF4-FFF2-40B4-BE49-F238E27FC236}">
              <a16:creationId xmlns:a16="http://schemas.microsoft.com/office/drawing/2014/main" id="{00000000-0008-0000-0300-00005C000000}"/>
            </a:ext>
          </a:extLst>
        </xdr:cNvPr>
        <xdr:cNvSpPr/>
      </xdr:nvSpPr>
      <xdr:spPr>
        <a:xfrm>
          <a:off x="11513834" y="17248052"/>
          <a:ext cx="644368" cy="2209"/>
        </a:xfrm>
        <a:prstGeom prst="line">
          <a:avLst/>
        </a:prstGeom>
        <a:noFill/>
        <a:ln w="12700" cap="flat">
          <a:solidFill>
            <a:srgbClr val="808080"/>
          </a:solidFill>
          <a:prstDash val="solid"/>
          <a:round/>
        </a:ln>
        <a:effectLst/>
      </xdr:spPr>
      <xdr:txBody>
        <a:bodyPr/>
        <a:lstStyle/>
        <a:p>
          <a:endParaRPr/>
        </a:p>
      </xdr:txBody>
    </xdr:sp>
    <xdr:clientData/>
  </xdr:twoCellAnchor>
  <xdr:twoCellAnchor>
    <xdr:from>
      <xdr:col>61</xdr:col>
      <xdr:colOff>9525</xdr:colOff>
      <xdr:row>80</xdr:row>
      <xdr:rowOff>92349</xdr:rowOff>
    </xdr:from>
    <xdr:to>
      <xdr:col>65</xdr:col>
      <xdr:colOff>6350</xdr:colOff>
      <xdr:row>80</xdr:row>
      <xdr:rowOff>92349</xdr:rowOff>
    </xdr:to>
    <xdr:sp macro="" textlink="">
      <xdr:nvSpPr>
        <xdr:cNvPr id="93" name="Straight Arrow Connector 58">
          <a:extLst>
            <a:ext uri="{FF2B5EF4-FFF2-40B4-BE49-F238E27FC236}">
              <a16:creationId xmlns:a16="http://schemas.microsoft.com/office/drawing/2014/main" id="{00000000-0008-0000-0300-00005D000000}"/>
            </a:ext>
          </a:extLst>
        </xdr:cNvPr>
        <xdr:cNvSpPr/>
      </xdr:nvSpPr>
      <xdr:spPr>
        <a:xfrm>
          <a:off x="11525143" y="16531001"/>
          <a:ext cx="638960" cy="0"/>
        </a:xfrm>
        <a:prstGeom prst="line">
          <a:avLst/>
        </a:prstGeom>
        <a:noFill/>
        <a:ln w="38100" cap="flat">
          <a:solidFill>
            <a:srgbClr val="808080"/>
          </a:solidFill>
          <a:prstDash val="solid"/>
          <a:round/>
        </a:ln>
        <a:effectLst/>
      </xdr:spPr>
      <xdr:txBody>
        <a:bodyPr/>
        <a:lstStyle/>
        <a:p>
          <a:endParaRPr/>
        </a:p>
      </xdr:txBody>
    </xdr:sp>
    <xdr:clientData/>
  </xdr:twoCellAnchor>
  <xdr:twoCellAnchor>
    <xdr:from>
      <xdr:col>1</xdr:col>
      <xdr:colOff>39220</xdr:colOff>
      <xdr:row>6</xdr:row>
      <xdr:rowOff>118452</xdr:rowOff>
    </xdr:from>
    <xdr:to>
      <xdr:col>77</xdr:col>
      <xdr:colOff>84979</xdr:colOff>
      <xdr:row>8</xdr:row>
      <xdr:rowOff>144866</xdr:rowOff>
    </xdr:to>
    <xdr:grpSp>
      <xdr:nvGrpSpPr>
        <xdr:cNvPr id="96" name="Speech Bubble: Rectangle with Corners Rounded 43">
          <a:extLst>
            <a:ext uri="{FF2B5EF4-FFF2-40B4-BE49-F238E27FC236}">
              <a16:creationId xmlns:a16="http://schemas.microsoft.com/office/drawing/2014/main" id="{00000000-0008-0000-0300-000060000000}"/>
            </a:ext>
          </a:extLst>
        </xdr:cNvPr>
        <xdr:cNvGrpSpPr/>
      </xdr:nvGrpSpPr>
      <xdr:grpSpPr>
        <a:xfrm>
          <a:off x="209549" y="1068711"/>
          <a:ext cx="14738912" cy="420861"/>
          <a:chOff x="0" y="0"/>
          <a:chExt cx="14523758" cy="423924"/>
        </a:xfrm>
      </xdr:grpSpPr>
      <xdr:sp macro="" textlink="">
        <xdr:nvSpPr>
          <xdr:cNvPr id="94" name="Figura">
            <a:extLst>
              <a:ext uri="{FF2B5EF4-FFF2-40B4-BE49-F238E27FC236}">
                <a16:creationId xmlns:a16="http://schemas.microsoft.com/office/drawing/2014/main" id="{00000000-0008-0000-0300-00005E000000}"/>
              </a:ext>
            </a:extLst>
          </xdr:cNvPr>
          <xdr:cNvSpPr/>
        </xdr:nvSpPr>
        <xdr:spPr>
          <a:xfrm>
            <a:off x="-1" y="-1"/>
            <a:ext cx="14523759" cy="423926"/>
          </a:xfrm>
          <a:custGeom>
            <a:avLst/>
            <a:gdLst/>
            <a:ahLst/>
            <a:cxnLst>
              <a:cxn ang="0">
                <a:pos x="wd2" y="hd2"/>
              </a:cxn>
              <a:cxn ang="5400000">
                <a:pos x="wd2" y="hd2"/>
              </a:cxn>
              <a:cxn ang="10800000">
                <a:pos x="wd2" y="hd2"/>
              </a:cxn>
              <a:cxn ang="16200000">
                <a:pos x="wd2" y="hd2"/>
              </a:cxn>
            </a:cxnLst>
            <a:rect l="0" t="0" r="r" b="b"/>
            <a:pathLst>
              <a:path w="21600" h="21600" extrusionOk="0">
                <a:moveTo>
                  <a:pt x="0" y="3600"/>
                </a:moveTo>
                <a:cubicBezTo>
                  <a:pt x="0" y="1612"/>
                  <a:pt x="47" y="0"/>
                  <a:pt x="105" y="0"/>
                </a:cubicBezTo>
                <a:lnTo>
                  <a:pt x="12600" y="0"/>
                </a:lnTo>
                <a:lnTo>
                  <a:pt x="21495" y="0"/>
                </a:lnTo>
                <a:cubicBezTo>
                  <a:pt x="21553" y="0"/>
                  <a:pt x="21600" y="1612"/>
                  <a:pt x="21600" y="3600"/>
                </a:cubicBezTo>
                <a:lnTo>
                  <a:pt x="21600" y="12600"/>
                </a:lnTo>
                <a:lnTo>
                  <a:pt x="14500" y="12474"/>
                </a:lnTo>
                <a:lnTo>
                  <a:pt x="21600" y="18000"/>
                </a:lnTo>
                <a:lnTo>
                  <a:pt x="21600" y="18000"/>
                </a:lnTo>
                <a:cubicBezTo>
                  <a:pt x="21600" y="19988"/>
                  <a:pt x="21553" y="21600"/>
                  <a:pt x="21495" y="21600"/>
                </a:cubicBezTo>
                <a:lnTo>
                  <a:pt x="105" y="21600"/>
                </a:lnTo>
                <a:cubicBezTo>
                  <a:pt x="47" y="21600"/>
                  <a:pt x="0" y="19988"/>
                  <a:pt x="0" y="18000"/>
                </a:cubicBezTo>
                <a:lnTo>
                  <a:pt x="0" y="18000"/>
                </a:lnTo>
                <a:lnTo>
                  <a:pt x="0" y="12600"/>
                </a:lnTo>
                <a:close/>
              </a:path>
            </a:pathLst>
          </a:custGeom>
          <a:solidFill>
            <a:srgbClr val="FFC000"/>
          </a:solidFill>
          <a:ln w="12700" cap="flat">
            <a:noFill/>
            <a:miter lim="400000"/>
          </a:ln>
          <a:effectLst>
            <a:outerShdw blurRad="38100" dist="23000" dir="5400000" rotWithShape="0">
              <a:srgbClr val="000000">
                <a:alpha val="35000"/>
              </a:srgbClr>
            </a:outerShdw>
          </a:effectLst>
        </xdr:spPr>
        <xdr:txBody>
          <a:bodyPr/>
          <a:lstStyle/>
          <a:p>
            <a:endParaRPr/>
          </a:p>
        </xdr:txBody>
      </xdr:sp>
      <xdr:sp macro="" textlink="">
        <xdr:nvSpPr>
          <xdr:cNvPr id="95" name="Los gráficos son calculados automáticamente tomando como base la hoja de trabajo “Pasos 1 &amp; 2 - Evalúe &amp; Seleccione”">
            <a:extLst>
              <a:ext uri="{FF2B5EF4-FFF2-40B4-BE49-F238E27FC236}">
                <a16:creationId xmlns:a16="http://schemas.microsoft.com/office/drawing/2014/main" id="{00000000-0008-0000-0300-00005F000000}"/>
              </a:ext>
            </a:extLst>
          </xdr:cNvPr>
          <xdr:cNvSpPr txBox="1"/>
        </xdr:nvSpPr>
        <xdr:spPr>
          <a:xfrm>
            <a:off x="47363" y="50502"/>
            <a:ext cx="14429032" cy="322920"/>
          </a:xfrm>
          <a:prstGeom prst="rect">
            <a:avLst/>
          </a:prstGeom>
          <a:solidFill>
            <a:srgbClr val="FFC000"/>
          </a:solid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914400" latinLnBrk="0">
              <a:lnSpc>
                <a:spcPct val="100000"/>
              </a:lnSpc>
              <a:spcBef>
                <a:spcPts val="0"/>
              </a:spcBef>
              <a:spcAft>
                <a:spcPts val="0"/>
              </a:spcAft>
              <a:buClrTx/>
              <a:buSzTx/>
              <a:buFontTx/>
              <a:buNone/>
              <a:tabLst/>
              <a:defRPr sz="1400" b="1" i="0" u="none" strike="noStrike" cap="none" spc="0" baseline="0">
                <a:solidFill>
                  <a:srgbClr val="000000"/>
                </a:solidFill>
                <a:uFillTx/>
                <a:latin typeface="Calibri"/>
                <a:ea typeface="Calibri"/>
                <a:cs typeface="Calibri"/>
                <a:sym typeface="Calibri"/>
              </a:defRPr>
            </a:pPr>
            <a:r>
              <a:rPr sz="1400" b="1" i="0" u="none" strike="noStrike" cap="none" spc="0" baseline="0">
                <a:solidFill>
                  <a:srgbClr val="000000"/>
                </a:solidFill>
                <a:uFillTx/>
                <a:latin typeface="Calibri"/>
                <a:ea typeface="Calibri"/>
                <a:cs typeface="Calibri"/>
                <a:sym typeface="Calibri"/>
              </a:rPr>
              <a:t>Los gráficos son calculados automáticamente tomando como base la hoja de trabajo “Pasos 1 &amp; 2 - Evalúe &amp; Seleccione”</a:t>
            </a:r>
          </a:p>
        </xdr:txBody>
      </xdr:sp>
    </xdr:grpSp>
    <xdr:clientData/>
  </xdr:twoCellAnchor>
  <xdr:twoCellAnchor>
    <xdr:from>
      <xdr:col>2</xdr:col>
      <xdr:colOff>80395</xdr:colOff>
      <xdr:row>27</xdr:row>
      <xdr:rowOff>38100</xdr:rowOff>
    </xdr:from>
    <xdr:to>
      <xdr:col>38</xdr:col>
      <xdr:colOff>5605</xdr:colOff>
      <xdr:row>52</xdr:row>
      <xdr:rowOff>177799</xdr:rowOff>
    </xdr:to>
    <xdr:graphicFrame macro="">
      <xdr:nvGraphicFramePr>
        <xdr:cNvPr id="97" name="Chart 46">
          <a:extLst>
            <a:ext uri="{FF2B5EF4-FFF2-40B4-BE49-F238E27FC236}">
              <a16:creationId xmlns:a16="http://schemas.microsoft.com/office/drawing/2014/main" id="{00000000-0008-0000-0300-00006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121857</xdr:colOff>
      <xdr:row>49</xdr:row>
      <xdr:rowOff>142900</xdr:rowOff>
    </xdr:from>
    <xdr:to>
      <xdr:col>13</xdr:col>
      <xdr:colOff>101600</xdr:colOff>
      <xdr:row>52</xdr:row>
      <xdr:rowOff>63500</xdr:rowOff>
    </xdr:to>
    <xdr:sp macro="" textlink="">
      <xdr:nvSpPr>
        <xdr:cNvPr id="98" name="TextBox 1">
          <a:extLst>
            <a:ext uri="{FF2B5EF4-FFF2-40B4-BE49-F238E27FC236}">
              <a16:creationId xmlns:a16="http://schemas.microsoft.com/office/drawing/2014/main" id="{00000000-0008-0000-0300-000062000000}"/>
            </a:ext>
          </a:extLst>
        </xdr:cNvPr>
        <xdr:cNvSpPr txBox="1"/>
      </xdr:nvSpPr>
      <xdr:spPr>
        <a:xfrm>
          <a:off x="617157" y="10341000"/>
          <a:ext cx="1630743" cy="454000"/>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none" lIns="45719" tIns="45719" rIns="45719" bIns="45719" numCol="1" anchor="t">
          <a:noAutofit/>
        </a:bodyPr>
        <a:lstStyle/>
        <a:p>
          <a:pPr marL="0" marR="0" indent="0" algn="l" defTabSz="914400" latinLnBrk="0">
            <a:lnSpc>
              <a:spcPct val="100000"/>
            </a:lnSpc>
            <a:spcBef>
              <a:spcPts val="0"/>
            </a:spcBef>
            <a:spcAft>
              <a:spcPts val="0"/>
            </a:spcAft>
            <a:buClrTx/>
            <a:buSzTx/>
            <a:buFontTx/>
            <a:buNone/>
            <a:tabLst/>
            <a:defRPr sz="1000" b="0" i="0" u="none" strike="noStrike" cap="none" spc="0" baseline="0">
              <a:solidFill>
                <a:srgbClr val="000000"/>
              </a:solidFill>
              <a:uFillTx/>
              <a:latin typeface="Calibri"/>
              <a:ea typeface="Calibri"/>
              <a:cs typeface="Calibri"/>
              <a:sym typeface="Calibri"/>
            </a:defRPr>
          </a:pPr>
          <a:r>
            <a:rPr sz="1050" b="0" i="0" u="none" strike="noStrike" cap="none" spc="0" baseline="0">
              <a:solidFill>
                <a:srgbClr val="000000"/>
              </a:solidFill>
              <a:uFillTx/>
              <a:latin typeface="Calibri"/>
              <a:ea typeface="Calibri"/>
              <a:cs typeface="Calibri"/>
              <a:sym typeface="Calibri"/>
            </a:rPr>
            <a:t>Versión: agosto 2021</a:t>
          </a:r>
        </a:p>
        <a:p>
          <a:pPr marL="0" marR="0" indent="0" algn="l" defTabSz="914400" latinLnBrk="0">
            <a:lnSpc>
              <a:spcPct val="100000"/>
            </a:lnSpc>
            <a:spcBef>
              <a:spcPts val="0"/>
            </a:spcBef>
            <a:spcAft>
              <a:spcPts val="0"/>
            </a:spcAft>
            <a:buClrTx/>
            <a:buSzTx/>
            <a:buFontTx/>
            <a:buNone/>
            <a:tabLst/>
            <a:defRPr sz="1000" b="0" i="0" u="none" strike="noStrike" cap="none" spc="0" baseline="0">
              <a:solidFill>
                <a:srgbClr val="000000"/>
              </a:solidFill>
              <a:uFillTx/>
              <a:latin typeface="Calibri"/>
              <a:ea typeface="Calibri"/>
              <a:cs typeface="Calibri"/>
              <a:sym typeface="Calibri"/>
            </a:defRPr>
          </a:pPr>
          <a:r>
            <a:rPr sz="1050" b="0" i="0" u="none" strike="noStrike" cap="none" spc="0" baseline="0">
              <a:solidFill>
                <a:srgbClr val="000000"/>
              </a:solidFill>
              <a:uFillTx/>
              <a:latin typeface="Calibri"/>
              <a:ea typeface="Calibri"/>
              <a:cs typeface="Calibri"/>
              <a:sym typeface="Calibri"/>
            </a:rPr>
            <a:t>N = 64 puntos de referencia</a:t>
          </a:r>
        </a:p>
      </xdr:txBody>
    </xdr:sp>
    <xdr:clientData/>
  </xdr:twoCellAnchor>
  <xdr:twoCellAnchor>
    <xdr:from>
      <xdr:col>20</xdr:col>
      <xdr:colOff>64213</xdr:colOff>
      <xdr:row>50</xdr:row>
      <xdr:rowOff>46491</xdr:rowOff>
    </xdr:from>
    <xdr:to>
      <xdr:col>37</xdr:col>
      <xdr:colOff>54795</xdr:colOff>
      <xdr:row>51</xdr:row>
      <xdr:rowOff>113402</xdr:rowOff>
    </xdr:to>
    <xdr:sp macro="" textlink="">
      <xdr:nvSpPr>
        <xdr:cNvPr id="99" name="TextBox 1">
          <a:extLst>
            <a:ext uri="{FF2B5EF4-FFF2-40B4-BE49-F238E27FC236}">
              <a16:creationId xmlns:a16="http://schemas.microsoft.com/office/drawing/2014/main" id="{00000000-0008-0000-0300-000063000000}"/>
            </a:ext>
          </a:extLst>
        </xdr:cNvPr>
        <xdr:cNvSpPr txBox="1"/>
      </xdr:nvSpPr>
      <xdr:spPr>
        <a:xfrm>
          <a:off x="3595955" y="10523991"/>
          <a:ext cx="4121649" cy="248849"/>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l" defTabSz="914400" latinLnBrk="0">
            <a:lnSpc>
              <a:spcPct val="100000"/>
            </a:lnSpc>
            <a:spcBef>
              <a:spcPts val="0"/>
            </a:spcBef>
            <a:spcAft>
              <a:spcPts val="0"/>
            </a:spcAft>
            <a:buClrTx/>
            <a:buSzTx/>
            <a:buFontTx/>
            <a:buNone/>
            <a:tabLst/>
            <a:defRPr sz="1000" b="0" i="0" u="none" strike="noStrike" cap="none" spc="0" baseline="0">
              <a:solidFill>
                <a:srgbClr val="000000"/>
              </a:solidFill>
              <a:uFillTx/>
              <a:latin typeface="Calibri"/>
              <a:ea typeface="Calibri"/>
              <a:cs typeface="Calibri"/>
              <a:sym typeface="Calibri"/>
            </a:defRPr>
          </a:pPr>
          <a:r>
            <a:rPr sz="1000" b="0" i="0" u="none" strike="noStrike" cap="none" spc="0" baseline="0">
              <a:solidFill>
                <a:srgbClr val="000000"/>
              </a:solidFill>
              <a:uFillTx/>
              <a:latin typeface="Calibri"/>
              <a:ea typeface="Calibri"/>
              <a:cs typeface="Calibri"/>
              <a:sym typeface="Calibri"/>
            </a:rPr>
            <a:t>¿El parque industrial cumple con los puntos internacionales de referencia?</a:t>
          </a:r>
        </a:p>
      </xdr:txBody>
    </xdr:sp>
    <xdr:clientData/>
  </xdr:twoCellAnchor>
  <xdr:twoCellAnchor>
    <xdr:from>
      <xdr:col>19</xdr:col>
      <xdr:colOff>76200</xdr:colOff>
      <xdr:row>50</xdr:row>
      <xdr:rowOff>12634</xdr:rowOff>
    </xdr:from>
    <xdr:to>
      <xdr:col>37</xdr:col>
      <xdr:colOff>91418</xdr:colOff>
      <xdr:row>52</xdr:row>
      <xdr:rowOff>146449</xdr:rowOff>
    </xdr:to>
    <xdr:sp macro="" textlink="">
      <xdr:nvSpPr>
        <xdr:cNvPr id="100" name="Rectangle 3">
          <a:extLst>
            <a:ext uri="{FF2B5EF4-FFF2-40B4-BE49-F238E27FC236}">
              <a16:creationId xmlns:a16="http://schemas.microsoft.com/office/drawing/2014/main" id="{00000000-0008-0000-0300-000064000000}"/>
            </a:ext>
          </a:extLst>
        </xdr:cNvPr>
        <xdr:cNvSpPr/>
      </xdr:nvSpPr>
      <xdr:spPr>
        <a:xfrm>
          <a:off x="3530600" y="10388534"/>
          <a:ext cx="4384018" cy="489415"/>
        </a:xfrm>
        <a:prstGeom prst="rect">
          <a:avLst/>
        </a:prstGeom>
        <a:noFill/>
        <a:ln w="9525" cap="flat">
          <a:solidFill>
            <a:srgbClr val="000000"/>
          </a:solidFill>
          <a:prstDash val="solid"/>
          <a:round/>
        </a:ln>
        <a:effectLst/>
      </xdr:spPr>
      <xdr:txBody>
        <a:bodyPr/>
        <a:lstStyle/>
        <a:p>
          <a:endParaRPr/>
        </a:p>
      </xdr:txBody>
    </xdr:sp>
    <xdr:clientData/>
  </xdr:twoCellAnchor>
  <xdr:twoCellAnchor>
    <xdr:from>
      <xdr:col>38</xdr:col>
      <xdr:colOff>152400</xdr:colOff>
      <xdr:row>27</xdr:row>
      <xdr:rowOff>38100</xdr:rowOff>
    </xdr:from>
    <xdr:to>
      <xdr:col>78</xdr:col>
      <xdr:colOff>12700</xdr:colOff>
      <xdr:row>52</xdr:row>
      <xdr:rowOff>165100</xdr:rowOff>
    </xdr:to>
    <xdr:graphicFrame macro="">
      <xdr:nvGraphicFramePr>
        <xdr:cNvPr id="101" name="Chart 47">
          <a:extLst>
            <a:ext uri="{FF2B5EF4-FFF2-40B4-BE49-F238E27FC236}">
              <a16:creationId xmlns:a16="http://schemas.microsoft.com/office/drawing/2014/main" id="{00000000-0008-0000-0300-00006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0.53077</cdr:x>
      <cdr:y>0.47176</cdr:y>
    </cdr:from>
    <cdr:to>
      <cdr:x>0.99214</cdr:x>
      <cdr:y>0.8702</cdr:y>
    </cdr:to>
    <cdr:sp macro="" textlink="">
      <cdr:nvSpPr>
        <cdr:cNvPr id="2" name="Rectangle 7">
          <a:extLst xmlns:a="http://schemas.openxmlformats.org/drawingml/2006/main">
            <a:ext uri="{FF2B5EF4-FFF2-40B4-BE49-F238E27FC236}">
              <a16:creationId xmlns:a16="http://schemas.microsoft.com/office/drawing/2014/main" id="{35BE1734-FFE6-4B6F-BFDD-34F96E5D494F}"/>
            </a:ext>
          </a:extLst>
        </cdr:cNvPr>
        <cdr:cNvSpPr/>
      </cdr:nvSpPr>
      <cdr:spPr>
        <a:xfrm xmlns:a="http://schemas.openxmlformats.org/drawingml/2006/main">
          <a:off x="3431056" y="2156887"/>
          <a:ext cx="2982443" cy="1821667"/>
        </a:xfrm>
        <a:prstGeom xmlns:a="http://schemas.openxmlformats.org/drawingml/2006/main" prst="rect">
          <a:avLst/>
        </a:prstGeom>
        <a:noFill xmlns:a="http://schemas.openxmlformats.org/drawingml/2006/main"/>
        <a:ln xmlns:a="http://schemas.openxmlformats.org/drawingml/2006/main">
          <a:solidFill>
            <a:sysClr val="windowText" lastClr="000000"/>
          </a:solidFill>
        </a:ln>
        <a:effectLst xmlns:a="http://schemas.openxmlformats.org/drawingml/2006/main"/>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sz="1100"/>
        </a:p>
      </cdr:txBody>
    </cdr:sp>
  </cdr:relSizeAnchor>
  <cdr:relSizeAnchor xmlns:cdr="http://schemas.openxmlformats.org/drawingml/2006/chartDrawing">
    <cdr:from>
      <cdr:x>0.55594</cdr:x>
      <cdr:y>0.71174</cdr:y>
    </cdr:from>
    <cdr:to>
      <cdr:x>0.59763</cdr:x>
      <cdr:y>0.81444</cdr:y>
    </cdr:to>
    <cdr:sp macro="" textlink="">
      <cdr:nvSpPr>
        <cdr:cNvPr id="3" name="Rectangle 8">
          <a:extLst xmlns:a="http://schemas.openxmlformats.org/drawingml/2006/main">
            <a:ext uri="{FF2B5EF4-FFF2-40B4-BE49-F238E27FC236}">
              <a16:creationId xmlns:a16="http://schemas.microsoft.com/office/drawing/2014/main" id="{CB916EEB-7091-400A-81A7-5DC5FCB818B7}"/>
            </a:ext>
          </a:extLst>
        </cdr:cNvPr>
        <cdr:cNvSpPr/>
      </cdr:nvSpPr>
      <cdr:spPr>
        <a:xfrm xmlns:a="http://schemas.openxmlformats.org/drawingml/2006/main">
          <a:off x="3826898" y="3149855"/>
          <a:ext cx="286981" cy="454504"/>
        </a:xfrm>
        <a:prstGeom xmlns:a="http://schemas.openxmlformats.org/drawingml/2006/main" prst="rect">
          <a:avLst/>
        </a:prstGeom>
        <a:solidFill xmlns:a="http://schemas.openxmlformats.org/drawingml/2006/main">
          <a:srgbClr val="00B050"/>
        </a:solidFill>
        <a:ln xmlns:a="http://schemas.openxmlformats.org/drawingml/2006/main">
          <a:noFill/>
        </a:ln>
        <a:effectLst xmlns:a="http://schemas.openxmlformats.org/drawingml/2006/main"/>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0.56809</cdr:x>
      <cdr:y>0.52604</cdr:y>
    </cdr:from>
    <cdr:to>
      <cdr:x>0.56891</cdr:x>
      <cdr:y>0.63317</cdr:y>
    </cdr:to>
    <cdr:cxnSp macro="">
      <cdr:nvCxnSpPr>
        <cdr:cNvPr id="4" name="Straight Arrow Connector 9">
          <a:extLst xmlns:a="http://schemas.openxmlformats.org/drawingml/2006/main">
            <a:ext uri="{FF2B5EF4-FFF2-40B4-BE49-F238E27FC236}">
              <a16:creationId xmlns:a16="http://schemas.microsoft.com/office/drawing/2014/main" id="{E03F2C38-C33C-480C-BB2A-0FA8A662BFEC}"/>
            </a:ext>
          </a:extLst>
        </cdr:cNvPr>
        <cdr:cNvCxnSpPr/>
      </cdr:nvCxnSpPr>
      <cdr:spPr>
        <a:xfrm xmlns:a="http://schemas.openxmlformats.org/drawingml/2006/main" flipV="1">
          <a:off x="3820529" y="2409263"/>
          <a:ext cx="5532" cy="490671"/>
        </a:xfrm>
        <a:prstGeom xmlns:a="http://schemas.openxmlformats.org/drawingml/2006/main" prst="straightConnector1">
          <a:avLst/>
        </a:prstGeom>
        <a:ln xmlns:a="http://schemas.openxmlformats.org/drawingml/2006/main" w="31750">
          <a:solidFill>
            <a:schemeClr val="tx1"/>
          </a:solidFill>
          <a:tailEnd type="diamond"/>
        </a:ln>
        <a:effectLst xmlns:a="http://schemas.openxmlformats.org/drawingml/2006/main"/>
      </cdr:spPr>
      <cdr:style>
        <a:lnRef xmlns:a="http://schemas.openxmlformats.org/drawingml/2006/main" idx="2">
          <a:schemeClr val="accent1"/>
        </a:lnRef>
        <a:fillRef xmlns:a="http://schemas.openxmlformats.org/drawingml/2006/main" idx="0">
          <a:schemeClr val="accent1"/>
        </a:fillRef>
        <a:effectRef xmlns:a="http://schemas.openxmlformats.org/drawingml/2006/main" idx="1">
          <a:schemeClr val="accent1"/>
        </a:effectRef>
        <a:fontRef xmlns:a="http://schemas.openxmlformats.org/drawingml/2006/main" idx="minor">
          <a:schemeClr val="tx1"/>
        </a:fontRef>
      </cdr:style>
    </cdr:cxnSp>
  </cdr:relSizeAnchor>
  <cdr:relSizeAnchor xmlns:cdr="http://schemas.openxmlformats.org/drawingml/2006/chartDrawing">
    <cdr:from>
      <cdr:x>0.6073</cdr:x>
      <cdr:y>0.68687</cdr:y>
    </cdr:from>
    <cdr:to>
      <cdr:x>0.985</cdr:x>
      <cdr:y>0.86123</cdr:y>
    </cdr:to>
    <cdr:sp macro="" textlink="">
      <cdr:nvSpPr>
        <cdr:cNvPr id="5" name="TextBox 1">
          <a:extLst xmlns:a="http://schemas.openxmlformats.org/drawingml/2006/main">
            <a:ext uri="{FF2B5EF4-FFF2-40B4-BE49-F238E27FC236}">
              <a16:creationId xmlns:a16="http://schemas.microsoft.com/office/drawing/2014/main" id="{F52EE8A4-0865-4C7F-96FF-2A98E1185BA2}"/>
            </a:ext>
          </a:extLst>
        </cdr:cNvPr>
        <cdr:cNvSpPr txBox="1"/>
      </cdr:nvSpPr>
      <cdr:spPr>
        <a:xfrm xmlns:a="http://schemas.openxmlformats.org/drawingml/2006/main">
          <a:off x="4084221" y="3145894"/>
          <a:ext cx="2540136" cy="79857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200" b="1"/>
            <a:t>Desempeño</a:t>
          </a:r>
          <a:r>
            <a:rPr lang="en-GB" sz="1200" b="1" baseline="0"/>
            <a:t> actual</a:t>
          </a:r>
          <a:endParaRPr lang="en-GB" sz="1200" b="1"/>
        </a:p>
        <a:p xmlns:a="http://schemas.openxmlformats.org/drawingml/2006/main">
          <a:r>
            <a:rPr lang="en-GB" sz="1000"/>
            <a:t>Puntos de referencia del PEI internacional</a:t>
          </a:r>
          <a:endParaRPr lang="en-GB" sz="1000" baseline="0"/>
        </a:p>
        <a:p xmlns:a="http://schemas.openxmlformats.org/drawingml/2006/main">
          <a:r>
            <a:rPr lang="en-GB" sz="1000" baseline="0"/>
            <a:t>cumplidos totalmente en este momento</a:t>
          </a:r>
          <a:endParaRPr lang="en-GB" sz="1000"/>
        </a:p>
      </cdr:txBody>
    </cdr:sp>
  </cdr:relSizeAnchor>
  <cdr:relSizeAnchor xmlns:cdr="http://schemas.openxmlformats.org/drawingml/2006/chartDrawing">
    <cdr:from>
      <cdr:x>0.60063</cdr:x>
      <cdr:y>0.49411</cdr:y>
    </cdr:from>
    <cdr:to>
      <cdr:x>0.97501</cdr:x>
      <cdr:y>0.63789</cdr:y>
    </cdr:to>
    <cdr:sp macro="" textlink="">
      <cdr:nvSpPr>
        <cdr:cNvPr id="6" name="TextBox 1">
          <a:extLst xmlns:a="http://schemas.openxmlformats.org/drawingml/2006/main">
            <a:ext uri="{FF2B5EF4-FFF2-40B4-BE49-F238E27FC236}">
              <a16:creationId xmlns:a16="http://schemas.microsoft.com/office/drawing/2014/main" id="{606C8BB3-E01E-4B7A-919C-2E3849D00DBD}"/>
            </a:ext>
          </a:extLst>
        </cdr:cNvPr>
        <cdr:cNvSpPr txBox="1"/>
      </cdr:nvSpPr>
      <cdr:spPr>
        <a:xfrm xmlns:a="http://schemas.openxmlformats.org/drawingml/2006/main">
          <a:off x="4039365" y="2263025"/>
          <a:ext cx="2517757" cy="65852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200" b="1"/>
            <a:t>Potencial de mejora</a:t>
          </a:r>
        </a:p>
        <a:p xmlns:a="http://schemas.openxmlformats.org/drawingml/2006/main">
          <a:r>
            <a:rPr lang="en-GB" sz="1000"/>
            <a:t>Puntos de referencia del PEI internacional</a:t>
          </a:r>
        </a:p>
        <a:p xmlns:a="http://schemas.openxmlformats.org/drawingml/2006/main">
          <a:r>
            <a:rPr lang="en-GB" sz="1000"/>
            <a:t>que se proyecta cumplir en 2-3 años</a:t>
          </a:r>
        </a:p>
      </cdr:txBody>
    </cdr:sp>
  </cdr:relSizeAnchor>
  <cdr:relSizeAnchor xmlns:cdr="http://schemas.openxmlformats.org/drawingml/2006/chartDrawing">
    <cdr:from>
      <cdr:x>0.52527</cdr:x>
      <cdr:y>0.35603</cdr:y>
    </cdr:from>
    <cdr:to>
      <cdr:x>0.74488</cdr:x>
      <cdr:y>0.45671</cdr:y>
    </cdr:to>
    <cdr:sp macro="" textlink="">
      <cdr:nvSpPr>
        <cdr:cNvPr id="7" name="TextBox 1">
          <a:extLst xmlns:a="http://schemas.openxmlformats.org/drawingml/2006/main">
            <a:ext uri="{FF2B5EF4-FFF2-40B4-BE49-F238E27FC236}">
              <a16:creationId xmlns:a16="http://schemas.microsoft.com/office/drawing/2014/main" id="{5B195E2D-A3E1-45DE-8180-DF46480CE52D}"/>
            </a:ext>
          </a:extLst>
        </cdr:cNvPr>
        <cdr:cNvSpPr txBox="1"/>
      </cdr:nvSpPr>
      <cdr:spPr>
        <a:xfrm xmlns:a="http://schemas.openxmlformats.org/drawingml/2006/main">
          <a:off x="3603625" y="1622425"/>
          <a:ext cx="1506584" cy="45878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50">
              <a:solidFill>
                <a:sysClr val="windowText" lastClr="000000"/>
              </a:solidFill>
            </a:rPr>
            <a:t>Version: agosto 2021</a:t>
          </a:r>
        </a:p>
        <a:p xmlns:a="http://schemas.openxmlformats.org/drawingml/2006/main">
          <a:r>
            <a:rPr lang="en-GB" sz="1050">
              <a:solidFill>
                <a:sysClr val="windowText" lastClr="000000"/>
              </a:solidFill>
            </a:rPr>
            <a:t>N = 64 puntos de referencia</a:t>
          </a:r>
        </a:p>
      </cdr:txBody>
    </cdr:sp>
  </cdr:relSizeAnchor>
  <cdr:relSizeAnchor xmlns:cdr="http://schemas.openxmlformats.org/drawingml/2006/chartDrawing">
    <cdr:from>
      <cdr:x>0.14538</cdr:x>
      <cdr:y>0.89167</cdr:y>
    </cdr:from>
    <cdr:to>
      <cdr:x>0.4833</cdr:x>
      <cdr:y>0.95</cdr:y>
    </cdr:to>
    <cdr:sp macro="" textlink="">
      <cdr:nvSpPr>
        <cdr:cNvPr id="14" name="TextBox 1">
          <a:extLst xmlns:a="http://schemas.openxmlformats.org/drawingml/2006/main">
            <a:ext uri="{FF2B5EF4-FFF2-40B4-BE49-F238E27FC236}">
              <a16:creationId xmlns:a16="http://schemas.microsoft.com/office/drawing/2014/main" id="{5B195E2D-A3E1-45DE-8180-DF46480CE52D}"/>
            </a:ext>
          </a:extLst>
        </cdr:cNvPr>
        <cdr:cNvSpPr txBox="1"/>
      </cdr:nvSpPr>
      <cdr:spPr>
        <a:xfrm xmlns:a="http://schemas.openxmlformats.org/drawingml/2006/main">
          <a:off x="939800" y="4076700"/>
          <a:ext cx="2184400" cy="266700"/>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a:solidFill>
                <a:sysClr val="windowText" lastClr="000000"/>
              </a:solidFill>
            </a:rPr>
            <a:t>      Digite nombre del parque</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1282373</xdr:colOff>
      <xdr:row>0</xdr:row>
      <xdr:rowOff>139470</xdr:rowOff>
    </xdr:from>
    <xdr:to>
      <xdr:col>3</xdr:col>
      <xdr:colOff>2619375</xdr:colOff>
      <xdr:row>4</xdr:row>
      <xdr:rowOff>141</xdr:rowOff>
    </xdr:to>
    <xdr:sp macro="" textlink="">
      <xdr:nvSpPr>
        <xdr:cNvPr id="8" name="Rectangle 1">
          <a:hlinkClick xmlns:r="http://schemas.openxmlformats.org/officeDocument/2006/relationships" r:id="rId1"/>
          <a:extLst>
            <a:ext uri="{FF2B5EF4-FFF2-40B4-BE49-F238E27FC236}">
              <a16:creationId xmlns:a16="http://schemas.microsoft.com/office/drawing/2014/main" id="{00000000-0008-0000-0400-000008000000}"/>
            </a:ext>
          </a:extLst>
        </xdr:cNvPr>
        <xdr:cNvSpPr/>
      </xdr:nvSpPr>
      <xdr:spPr>
        <a:xfrm>
          <a:off x="4687561" y="139470"/>
          <a:ext cx="1337002" cy="646484"/>
        </a:xfrm>
        <a:prstGeom prst="roundRect">
          <a:avLst/>
        </a:prstGeom>
        <a:solidFill>
          <a:srgbClr val="FFC000"/>
        </a:solidFill>
        <a:ln>
          <a:noFill/>
        </a:ln>
        <a:effectLst>
          <a:outerShdw blurRad="63500" dist="25400" dir="2700000" algn="tl" rotWithShape="0">
            <a:prstClr val="black">
              <a:alpha val="40000"/>
            </a:prstClr>
          </a:outerShdw>
          <a:softEdge rad="25400"/>
        </a:effectLst>
        <a:scene3d>
          <a:camera prst="orthographicFront"/>
          <a:lightRig rig="threePt" dir="t"/>
        </a:scene3d>
        <a:sp3d>
          <a:bevelT w="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GB" sz="1000" b="1" u="none" baseline="0">
              <a:solidFill>
                <a:sysClr val="windowText" lastClr="000000"/>
              </a:solidFill>
              <a:effectLst/>
              <a:latin typeface="+mn-lt"/>
              <a:ea typeface="+mn-ea"/>
              <a:cs typeface="+mn-cs"/>
            </a:rPr>
            <a:t> IR A LAS INSTRUCCIONES</a:t>
          </a:r>
        </a:p>
      </xdr:txBody>
    </xdr:sp>
    <xdr:clientData fPrintsWithSheet="0"/>
  </xdr:twoCellAnchor>
  <xdr:twoCellAnchor>
    <xdr:from>
      <xdr:col>3</xdr:col>
      <xdr:colOff>2718887</xdr:colOff>
      <xdr:row>0</xdr:row>
      <xdr:rowOff>129839</xdr:rowOff>
    </xdr:from>
    <xdr:to>
      <xdr:col>4</xdr:col>
      <xdr:colOff>352752</xdr:colOff>
      <xdr:row>4</xdr:row>
      <xdr:rowOff>563</xdr:rowOff>
    </xdr:to>
    <xdr:sp macro="" textlink="">
      <xdr:nvSpPr>
        <xdr:cNvPr id="9" name="Rectangle 1">
          <a:hlinkClick xmlns:r="http://schemas.openxmlformats.org/officeDocument/2006/relationships" r:id="rId2"/>
          <a:extLst>
            <a:ext uri="{FF2B5EF4-FFF2-40B4-BE49-F238E27FC236}">
              <a16:creationId xmlns:a16="http://schemas.microsoft.com/office/drawing/2014/main" id="{00000000-0008-0000-0400-000009000000}"/>
            </a:ext>
          </a:extLst>
        </xdr:cNvPr>
        <xdr:cNvSpPr/>
      </xdr:nvSpPr>
      <xdr:spPr>
        <a:xfrm>
          <a:off x="6124075" y="129839"/>
          <a:ext cx="1312896" cy="656537"/>
        </a:xfrm>
        <a:prstGeom prst="roundRect">
          <a:avLst/>
        </a:prstGeom>
        <a:solidFill>
          <a:srgbClr val="FFC000"/>
        </a:solidFill>
        <a:ln>
          <a:noFill/>
        </a:ln>
        <a:effectLst>
          <a:outerShdw blurRad="63500" dist="25400" dir="2700000" algn="tl" rotWithShape="0">
            <a:prstClr val="black">
              <a:alpha val="40000"/>
            </a:prstClr>
          </a:outerShdw>
          <a:softEdge rad="25400"/>
        </a:effectLst>
        <a:scene3d>
          <a:camera prst="orthographicFront"/>
          <a:lightRig rig="threePt" dir="t"/>
        </a:scene3d>
        <a:sp3d>
          <a:bevelT w="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GB" sz="1000" b="1" u="none" baseline="0">
              <a:solidFill>
                <a:sysClr val="windowText" lastClr="000000"/>
              </a:solidFill>
              <a:effectLst/>
              <a:latin typeface="+mn-lt"/>
              <a:ea typeface="+mn-ea"/>
              <a:cs typeface="+mn-cs"/>
            </a:rPr>
            <a:t>IR A LOS PASOS 1 &amp; 2: EVALÚE &amp; SELECCIONE</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7</xdr:col>
      <xdr:colOff>80009</xdr:colOff>
      <xdr:row>0</xdr:row>
      <xdr:rowOff>0</xdr:rowOff>
    </xdr:from>
    <xdr:to>
      <xdr:col>14</xdr:col>
      <xdr:colOff>514350</xdr:colOff>
      <xdr:row>18</xdr:row>
      <xdr:rowOff>155258</xdr:rowOff>
    </xdr:to>
    <xdr:graphicFrame macro="">
      <xdr:nvGraphicFramePr>
        <xdr:cNvPr id="3" name="Gráfico 2">
          <a:extLst>
            <a:ext uri="{FF2B5EF4-FFF2-40B4-BE49-F238E27FC236}">
              <a16:creationId xmlns:a16="http://schemas.microsoft.com/office/drawing/2014/main" id="{C6BAB616-F2C9-4B12-AEAD-3F666C0381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Design">
  <a:themeElements>
    <a:clrScheme name="Office-Design">
      <a:dk1>
        <a:srgbClr val="000000"/>
      </a:dk1>
      <a:lt1>
        <a:srgbClr val="FFFFFF"/>
      </a:lt1>
      <a:dk2>
        <a:srgbClr val="A7A7A7"/>
      </a:dk2>
      <a:lt2>
        <a:srgbClr val="535353"/>
      </a:lt2>
      <a:accent1>
        <a:srgbClr val="336A24"/>
      </a:accent1>
      <a:accent2>
        <a:srgbClr val="C55B25"/>
      </a:accent2>
      <a:accent3>
        <a:srgbClr val="880E1B"/>
      </a:accent3>
      <a:accent4>
        <a:srgbClr val="4C1966"/>
      </a:accent4>
      <a:accent5>
        <a:srgbClr val="66B42D"/>
      </a:accent5>
      <a:accent6>
        <a:srgbClr val="0096D6"/>
      </a:accent6>
      <a:hlink>
        <a:srgbClr val="0000FF"/>
      </a:hlink>
      <a:folHlink>
        <a:srgbClr val="FF00FF"/>
      </a:folHlink>
    </a:clrScheme>
    <a:fontScheme name="Office-Design">
      <a:majorFont>
        <a:latin typeface="Helvetica Neue"/>
        <a:ea typeface="Helvetica Neue"/>
        <a:cs typeface="Helvetica Neue"/>
      </a:majorFont>
      <a:minorFont>
        <a:latin typeface="Helvetica Neue"/>
        <a:ea typeface="Helvetica Neue"/>
        <a:cs typeface="Helvetica Neue"/>
      </a:minorFont>
    </a:fontScheme>
    <a:fmtScheme name="Office-Design">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0000" dir="5400000" rotWithShape="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0000" dir="5400000" rotWithShape="0">
            <a:srgbClr val="000000">
              <a:alpha val="38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https://openknowledge.worldbank.org/handle/10986/3511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X119"/>
  <sheetViews>
    <sheetView showGridLines="0" topLeftCell="A10" zoomScale="80" zoomScaleNormal="80" workbookViewId="0"/>
  </sheetViews>
  <sheetFormatPr baseColWidth="10" defaultColWidth="8.44140625" defaultRowHeight="14.4" customHeight="1"/>
  <cols>
    <col min="1" max="1" width="1.88671875" style="1" customWidth="1"/>
    <col min="2" max="81" width="2.44140625" style="1" customWidth="1"/>
    <col min="82" max="103" width="8.44140625" style="1" customWidth="1"/>
    <col min="104" max="16384" width="8.44140625" style="1"/>
  </cols>
  <sheetData>
    <row r="1" spans="1:102" s="206" customFormat="1" ht="12.9" customHeight="1"/>
    <row r="2" spans="1:102" s="206" customFormat="1" ht="36" customHeight="1">
      <c r="B2" s="207" t="s">
        <v>0</v>
      </c>
      <c r="C2" s="208"/>
      <c r="D2" s="208"/>
      <c r="E2" s="208"/>
      <c r="F2" s="208"/>
    </row>
    <row r="3" spans="1:102" ht="15" customHeight="1">
      <c r="A3" s="33"/>
      <c r="B3" s="36"/>
      <c r="C3" s="36"/>
      <c r="D3" s="36"/>
      <c r="E3" s="36"/>
      <c r="F3" s="36"/>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4"/>
      <c r="CD3" s="34"/>
      <c r="CE3" s="34"/>
      <c r="CF3" s="34"/>
      <c r="CG3" s="34"/>
      <c r="CH3" s="34"/>
      <c r="CI3" s="34"/>
      <c r="CJ3" s="34"/>
      <c r="CK3" s="34"/>
      <c r="CL3" s="34"/>
      <c r="CM3" s="34"/>
      <c r="CN3" s="34"/>
      <c r="CO3" s="34"/>
      <c r="CP3" s="34"/>
      <c r="CQ3" s="34"/>
      <c r="CR3" s="34"/>
      <c r="CS3" s="34"/>
      <c r="CT3" s="34"/>
      <c r="CU3" s="34"/>
      <c r="CV3" s="34"/>
      <c r="CW3" s="34"/>
      <c r="CX3" s="35"/>
    </row>
    <row r="4" spans="1:102" ht="18" customHeight="1">
      <c r="A4" s="38"/>
      <c r="B4" s="423" t="s">
        <v>1</v>
      </c>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4"/>
      <c r="AL4" s="424"/>
      <c r="AM4" s="424"/>
      <c r="AN4" s="424"/>
      <c r="AO4" s="424"/>
      <c r="AP4" s="424"/>
      <c r="AQ4" s="424"/>
      <c r="AR4" s="424"/>
      <c r="AS4" s="424"/>
      <c r="AT4" s="424"/>
      <c r="AU4" s="424"/>
      <c r="AV4" s="424"/>
      <c r="AW4" s="424"/>
      <c r="AX4" s="424"/>
      <c r="AY4" s="424"/>
      <c r="AZ4" s="424"/>
      <c r="BA4" s="424"/>
      <c r="BB4" s="424"/>
      <c r="BC4" s="424"/>
      <c r="BD4" s="424"/>
      <c r="BE4" s="424"/>
      <c r="BF4" s="424"/>
      <c r="BG4" s="424"/>
      <c r="BH4" s="424"/>
      <c r="BI4" s="424"/>
      <c r="BJ4" s="424"/>
      <c r="BK4" s="424"/>
      <c r="BL4" s="424"/>
      <c r="BM4" s="424"/>
      <c r="BN4" s="424"/>
      <c r="BO4" s="424"/>
      <c r="BP4" s="424"/>
      <c r="BQ4" s="424"/>
      <c r="BR4" s="424"/>
      <c r="BS4" s="424"/>
      <c r="BT4" s="424"/>
      <c r="BU4" s="424"/>
      <c r="BV4" s="424"/>
      <c r="BW4" s="424"/>
      <c r="BX4" s="424"/>
      <c r="BY4" s="424"/>
      <c r="BZ4" s="424"/>
      <c r="CA4" s="424"/>
      <c r="CB4" s="425"/>
      <c r="CC4" s="39"/>
      <c r="CD4" s="34"/>
      <c r="CE4" s="34"/>
      <c r="CF4" s="34"/>
      <c r="CG4" s="34"/>
      <c r="CH4" s="34"/>
      <c r="CI4" s="34"/>
      <c r="CJ4" s="34"/>
      <c r="CK4" s="34"/>
      <c r="CL4" s="34"/>
      <c r="CM4" s="34"/>
      <c r="CN4" s="34"/>
      <c r="CO4" s="34"/>
      <c r="CP4" s="34"/>
      <c r="CQ4" s="34"/>
      <c r="CR4" s="34"/>
      <c r="CS4" s="34"/>
      <c r="CT4" s="34"/>
      <c r="CU4" s="34"/>
      <c r="CV4" s="34"/>
      <c r="CW4" s="34"/>
      <c r="CX4" s="35"/>
    </row>
    <row r="5" spans="1:102" ht="8.1" customHeight="1">
      <c r="A5" s="38"/>
      <c r="B5" s="40"/>
      <c r="C5" s="13"/>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41"/>
      <c r="CC5" s="39"/>
      <c r="CD5" s="34"/>
      <c r="CE5" s="34"/>
      <c r="CF5" s="34"/>
      <c r="CG5" s="34"/>
      <c r="CH5" s="34"/>
      <c r="CI5" s="34"/>
      <c r="CJ5" s="34"/>
      <c r="CK5" s="34"/>
      <c r="CL5" s="34"/>
      <c r="CM5" s="34"/>
      <c r="CN5" s="34"/>
      <c r="CO5" s="34"/>
      <c r="CP5" s="34"/>
      <c r="CQ5" s="34"/>
      <c r="CR5" s="34"/>
      <c r="CS5" s="34"/>
      <c r="CT5" s="34"/>
      <c r="CU5" s="34"/>
      <c r="CV5" s="34"/>
      <c r="CW5" s="34"/>
      <c r="CX5" s="35"/>
    </row>
    <row r="6" spans="1:102" ht="94.5" customHeight="1">
      <c r="A6" s="38"/>
      <c r="B6" s="452" t="s">
        <v>2</v>
      </c>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3"/>
      <c r="AY6" s="453"/>
      <c r="AZ6" s="453"/>
      <c r="BA6" s="453"/>
      <c r="BB6" s="453"/>
      <c r="BC6" s="453"/>
      <c r="BD6" s="453"/>
      <c r="BE6" s="453"/>
      <c r="BF6" s="453"/>
      <c r="BG6" s="453"/>
      <c r="BH6" s="453"/>
      <c r="BI6" s="453"/>
      <c r="BJ6" s="453"/>
      <c r="BK6" s="453"/>
      <c r="BL6" s="453"/>
      <c r="BM6" s="453"/>
      <c r="BN6" s="453"/>
      <c r="BO6" s="453"/>
      <c r="BP6" s="453"/>
      <c r="BQ6" s="453"/>
      <c r="BR6" s="453"/>
      <c r="BS6" s="453"/>
      <c r="BT6" s="453"/>
      <c r="BU6" s="453"/>
      <c r="BV6" s="453"/>
      <c r="BW6" s="453"/>
      <c r="BX6" s="453"/>
      <c r="BY6" s="453"/>
      <c r="BZ6" s="453"/>
      <c r="CA6" s="453"/>
      <c r="CB6" s="454"/>
      <c r="CC6" s="39"/>
      <c r="CD6" s="34"/>
      <c r="CE6" s="34"/>
      <c r="CF6" s="34"/>
      <c r="CG6" s="34"/>
      <c r="CH6" s="34"/>
      <c r="CI6" s="34"/>
      <c r="CJ6" s="34"/>
      <c r="CK6" s="34"/>
      <c r="CL6" s="34"/>
      <c r="CM6" s="34"/>
      <c r="CN6" s="34"/>
      <c r="CO6" s="34"/>
      <c r="CP6" s="34"/>
      <c r="CQ6" s="34"/>
      <c r="CR6" s="34"/>
      <c r="CS6" s="34"/>
      <c r="CT6" s="34"/>
      <c r="CU6" s="34"/>
      <c r="CV6" s="34"/>
      <c r="CW6" s="34"/>
      <c r="CX6" s="35"/>
    </row>
    <row r="7" spans="1:102" ht="15" customHeight="1">
      <c r="A7" s="33"/>
      <c r="B7" s="42"/>
      <c r="C7" s="43"/>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34"/>
      <c r="CD7" s="34"/>
      <c r="CE7" s="34"/>
      <c r="CF7" s="34"/>
      <c r="CG7" s="34"/>
      <c r="CH7" s="34"/>
      <c r="CI7" s="34"/>
      <c r="CJ7" s="34"/>
      <c r="CK7" s="34"/>
      <c r="CL7" s="34"/>
      <c r="CM7" s="34"/>
      <c r="CN7" s="34"/>
      <c r="CO7" s="34"/>
      <c r="CP7" s="34"/>
      <c r="CQ7" s="34"/>
      <c r="CR7" s="34"/>
      <c r="CS7" s="34"/>
      <c r="CT7" s="34"/>
      <c r="CU7" s="34"/>
      <c r="CV7" s="34"/>
      <c r="CW7" s="34"/>
      <c r="CX7" s="35"/>
    </row>
    <row r="8" spans="1:102" ht="15.9" customHeight="1">
      <c r="A8" s="38"/>
      <c r="B8" s="423" t="s">
        <v>3</v>
      </c>
      <c r="C8" s="424"/>
      <c r="D8" s="424"/>
      <c r="E8" s="424"/>
      <c r="F8" s="424"/>
      <c r="G8" s="424"/>
      <c r="H8" s="424"/>
      <c r="I8" s="424"/>
      <c r="J8" s="424"/>
      <c r="K8" s="424"/>
      <c r="L8" s="424"/>
      <c r="M8" s="424"/>
      <c r="N8" s="424"/>
      <c r="O8" s="424"/>
      <c r="P8" s="424"/>
      <c r="Q8" s="424"/>
      <c r="R8" s="424"/>
      <c r="S8" s="424"/>
      <c r="T8" s="424"/>
      <c r="U8" s="424"/>
      <c r="V8" s="424"/>
      <c r="W8" s="424"/>
      <c r="X8" s="424"/>
      <c r="Y8" s="424"/>
      <c r="Z8" s="424"/>
      <c r="AA8" s="424"/>
      <c r="AB8" s="424"/>
      <c r="AC8" s="424"/>
      <c r="AD8" s="424"/>
      <c r="AE8" s="424"/>
      <c r="AF8" s="424"/>
      <c r="AG8" s="424"/>
      <c r="AH8" s="424"/>
      <c r="AI8" s="424"/>
      <c r="AJ8" s="424"/>
      <c r="AK8" s="424"/>
      <c r="AL8" s="424"/>
      <c r="AM8" s="424"/>
      <c r="AN8" s="424"/>
      <c r="AO8" s="424"/>
      <c r="AP8" s="424"/>
      <c r="AQ8" s="424"/>
      <c r="AR8" s="424"/>
      <c r="AS8" s="424"/>
      <c r="AT8" s="424"/>
      <c r="AU8" s="424"/>
      <c r="AV8" s="424"/>
      <c r="AW8" s="424"/>
      <c r="AX8" s="424"/>
      <c r="AY8" s="424"/>
      <c r="AZ8" s="424"/>
      <c r="BA8" s="424"/>
      <c r="BB8" s="424"/>
      <c r="BC8" s="424"/>
      <c r="BD8" s="424"/>
      <c r="BE8" s="424"/>
      <c r="BF8" s="424"/>
      <c r="BG8" s="424"/>
      <c r="BH8" s="424"/>
      <c r="BI8" s="424"/>
      <c r="BJ8" s="424"/>
      <c r="BK8" s="424"/>
      <c r="BL8" s="424"/>
      <c r="BM8" s="424"/>
      <c r="BN8" s="424"/>
      <c r="BO8" s="424"/>
      <c r="BP8" s="424"/>
      <c r="BQ8" s="424"/>
      <c r="BR8" s="424"/>
      <c r="BS8" s="424"/>
      <c r="BT8" s="424"/>
      <c r="BU8" s="424"/>
      <c r="BV8" s="424"/>
      <c r="BW8" s="424"/>
      <c r="BX8" s="424"/>
      <c r="BY8" s="424"/>
      <c r="BZ8" s="424"/>
      <c r="CA8" s="424"/>
      <c r="CB8" s="425"/>
      <c r="CC8" s="39"/>
      <c r="CD8" s="34"/>
      <c r="CE8" s="34"/>
      <c r="CF8" s="34"/>
      <c r="CG8" s="34"/>
      <c r="CH8" s="34"/>
      <c r="CI8" s="34"/>
      <c r="CJ8" s="34"/>
      <c r="CK8" s="34"/>
      <c r="CL8" s="34"/>
      <c r="CM8" s="34"/>
      <c r="CN8" s="34"/>
      <c r="CO8" s="34"/>
      <c r="CP8" s="34"/>
      <c r="CQ8" s="34"/>
      <c r="CR8" s="34"/>
      <c r="CS8" s="34"/>
      <c r="CT8" s="34"/>
      <c r="CU8" s="34"/>
      <c r="CV8" s="34"/>
      <c r="CW8" s="34"/>
      <c r="CX8" s="35"/>
    </row>
    <row r="9" spans="1:102" ht="8.1" customHeight="1">
      <c r="A9" s="38"/>
      <c r="B9" s="39"/>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41"/>
      <c r="CC9" s="39"/>
      <c r="CD9" s="34"/>
      <c r="CE9" s="34"/>
      <c r="CF9" s="34"/>
      <c r="CG9" s="34"/>
      <c r="CH9" s="34"/>
      <c r="CI9" s="34"/>
      <c r="CJ9" s="34"/>
      <c r="CK9" s="34"/>
      <c r="CL9" s="34"/>
      <c r="CM9" s="34"/>
      <c r="CN9" s="34"/>
      <c r="CO9" s="34"/>
      <c r="CP9" s="34"/>
      <c r="CQ9" s="34"/>
      <c r="CR9" s="34"/>
      <c r="CS9" s="34"/>
      <c r="CT9" s="34"/>
      <c r="CU9" s="34"/>
      <c r="CV9" s="34"/>
      <c r="CW9" s="34"/>
      <c r="CX9" s="35"/>
    </row>
    <row r="10" spans="1:102" ht="60" customHeight="1">
      <c r="A10" s="38"/>
      <c r="B10" s="455" t="s">
        <v>4</v>
      </c>
      <c r="C10" s="435"/>
      <c r="D10" s="435"/>
      <c r="E10" s="435"/>
      <c r="F10" s="435"/>
      <c r="G10" s="435"/>
      <c r="H10" s="435"/>
      <c r="I10" s="435"/>
      <c r="J10" s="435"/>
      <c r="K10" s="435"/>
      <c r="L10" s="435"/>
      <c r="M10" s="435"/>
      <c r="N10" s="435"/>
      <c r="O10" s="435"/>
      <c r="P10" s="435"/>
      <c r="Q10" s="435"/>
      <c r="R10" s="435"/>
      <c r="S10" s="435"/>
      <c r="T10" s="435"/>
      <c r="U10" s="435"/>
      <c r="V10" s="435"/>
      <c r="W10" s="435"/>
      <c r="X10" s="435"/>
      <c r="Y10" s="435"/>
      <c r="Z10" s="435"/>
      <c r="AA10" s="435"/>
      <c r="AB10" s="435"/>
      <c r="AC10" s="435"/>
      <c r="AD10" s="435"/>
      <c r="AE10" s="435"/>
      <c r="AF10" s="435"/>
      <c r="AG10" s="435"/>
      <c r="AH10" s="435"/>
      <c r="AI10" s="435"/>
      <c r="AJ10" s="435"/>
      <c r="AK10" s="435"/>
      <c r="AL10" s="435"/>
      <c r="AM10" s="435"/>
      <c r="AN10" s="435"/>
      <c r="AO10" s="435"/>
      <c r="AP10" s="435"/>
      <c r="AQ10" s="435"/>
      <c r="AR10" s="435"/>
      <c r="AS10" s="435"/>
      <c r="AT10" s="435"/>
      <c r="AU10" s="435"/>
      <c r="AV10" s="435"/>
      <c r="AW10" s="435"/>
      <c r="AX10" s="435"/>
      <c r="AY10" s="435"/>
      <c r="AZ10" s="435"/>
      <c r="BA10" s="435"/>
      <c r="BB10" s="435"/>
      <c r="BC10" s="435"/>
      <c r="BD10" s="435"/>
      <c r="BE10" s="435"/>
      <c r="BF10" s="435"/>
      <c r="BG10" s="435"/>
      <c r="BH10" s="435"/>
      <c r="BI10" s="435"/>
      <c r="BJ10" s="435"/>
      <c r="BK10" s="435"/>
      <c r="BL10" s="435"/>
      <c r="BM10" s="435"/>
      <c r="BN10" s="435"/>
      <c r="BO10" s="435"/>
      <c r="BP10" s="435"/>
      <c r="BQ10" s="435"/>
      <c r="BR10" s="435"/>
      <c r="BS10" s="435"/>
      <c r="BT10" s="435"/>
      <c r="BU10" s="435"/>
      <c r="BV10" s="435"/>
      <c r="BW10" s="435"/>
      <c r="BX10" s="435"/>
      <c r="BY10" s="435"/>
      <c r="BZ10" s="435"/>
      <c r="CA10" s="435"/>
      <c r="CB10" s="456"/>
      <c r="CC10" s="39"/>
      <c r="CD10" s="34"/>
      <c r="CE10" s="34"/>
      <c r="CF10" s="34"/>
      <c r="CG10" s="34"/>
      <c r="CH10" s="34"/>
      <c r="CI10" s="34"/>
      <c r="CJ10" s="34"/>
      <c r="CK10" s="34"/>
      <c r="CL10" s="34"/>
      <c r="CM10" s="34"/>
      <c r="CN10" s="34"/>
      <c r="CO10" s="34"/>
      <c r="CP10" s="34"/>
      <c r="CQ10" s="34"/>
      <c r="CR10" s="34"/>
      <c r="CS10" s="34"/>
      <c r="CT10" s="34"/>
      <c r="CU10" s="34"/>
      <c r="CV10" s="34"/>
      <c r="CW10" s="34"/>
      <c r="CX10" s="35"/>
    </row>
    <row r="11" spans="1:102" ht="15" customHeight="1">
      <c r="A11" s="33"/>
      <c r="B11" s="47"/>
      <c r="C11" s="48"/>
      <c r="D11" s="48"/>
      <c r="E11" s="48"/>
      <c r="F11" s="48"/>
      <c r="G11" s="48"/>
      <c r="H11" s="48"/>
      <c r="I11" s="48"/>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34"/>
      <c r="CD11" s="34"/>
      <c r="CE11" s="34"/>
      <c r="CF11" s="34"/>
      <c r="CG11" s="34"/>
      <c r="CH11" s="34"/>
      <c r="CI11" s="34"/>
      <c r="CJ11" s="34"/>
      <c r="CK11" s="34"/>
      <c r="CL11" s="34"/>
      <c r="CM11" s="34"/>
      <c r="CN11" s="34"/>
      <c r="CO11" s="34"/>
      <c r="CP11" s="34"/>
      <c r="CQ11" s="34"/>
      <c r="CR11" s="34"/>
      <c r="CS11" s="34"/>
      <c r="CT11" s="34"/>
      <c r="CU11" s="34"/>
      <c r="CV11" s="34"/>
      <c r="CW11" s="34"/>
      <c r="CX11" s="35"/>
    </row>
    <row r="12" spans="1:102" ht="18" customHeight="1">
      <c r="A12" s="38"/>
      <c r="B12" s="423" t="s">
        <v>5</v>
      </c>
      <c r="C12" s="424"/>
      <c r="D12" s="424"/>
      <c r="E12" s="424"/>
      <c r="F12" s="424"/>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424"/>
      <c r="AL12" s="424"/>
      <c r="AM12" s="424"/>
      <c r="AN12" s="424"/>
      <c r="AO12" s="424"/>
      <c r="AP12" s="424"/>
      <c r="AQ12" s="424"/>
      <c r="AR12" s="424"/>
      <c r="AS12" s="424"/>
      <c r="AT12" s="424"/>
      <c r="AU12" s="424"/>
      <c r="AV12" s="424"/>
      <c r="AW12" s="424"/>
      <c r="AX12" s="424"/>
      <c r="AY12" s="424"/>
      <c r="AZ12" s="424"/>
      <c r="BA12" s="424"/>
      <c r="BB12" s="424"/>
      <c r="BC12" s="424"/>
      <c r="BD12" s="424"/>
      <c r="BE12" s="424"/>
      <c r="BF12" s="424"/>
      <c r="BG12" s="424"/>
      <c r="BH12" s="424"/>
      <c r="BI12" s="424"/>
      <c r="BJ12" s="424"/>
      <c r="BK12" s="424"/>
      <c r="BL12" s="424"/>
      <c r="BM12" s="424"/>
      <c r="BN12" s="424"/>
      <c r="BO12" s="424"/>
      <c r="BP12" s="424"/>
      <c r="BQ12" s="424"/>
      <c r="BR12" s="424"/>
      <c r="BS12" s="424"/>
      <c r="BT12" s="424"/>
      <c r="BU12" s="424"/>
      <c r="BV12" s="424"/>
      <c r="BW12" s="424"/>
      <c r="BX12" s="424"/>
      <c r="BY12" s="424"/>
      <c r="BZ12" s="424"/>
      <c r="CA12" s="424"/>
      <c r="CB12" s="425"/>
      <c r="CC12" s="39"/>
      <c r="CD12" s="34"/>
      <c r="CE12" s="34"/>
      <c r="CF12" s="34"/>
      <c r="CG12" s="34"/>
      <c r="CH12" s="34"/>
      <c r="CI12" s="34"/>
      <c r="CJ12" s="34"/>
      <c r="CK12" s="34"/>
      <c r="CL12" s="34"/>
      <c r="CM12" s="34"/>
      <c r="CN12" s="34"/>
      <c r="CO12" s="34"/>
      <c r="CP12" s="34"/>
      <c r="CQ12" s="34"/>
      <c r="CR12" s="34"/>
      <c r="CS12" s="34"/>
      <c r="CT12" s="34"/>
      <c r="CU12" s="34"/>
      <c r="CV12" s="34"/>
      <c r="CW12" s="34"/>
      <c r="CX12" s="35"/>
    </row>
    <row r="13" spans="1:102" ht="8.1" customHeight="1">
      <c r="A13" s="38"/>
      <c r="B13" s="49"/>
      <c r="C13" s="50"/>
      <c r="D13" s="50"/>
      <c r="E13" s="50"/>
      <c r="F13" s="50"/>
      <c r="G13" s="50"/>
      <c r="H13" s="50"/>
      <c r="I13" s="50"/>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41"/>
      <c r="CC13" s="39"/>
      <c r="CD13" s="34"/>
      <c r="CE13" s="34"/>
      <c r="CF13" s="34"/>
      <c r="CG13" s="34"/>
      <c r="CH13" s="34"/>
      <c r="CI13" s="34"/>
      <c r="CJ13" s="34"/>
      <c r="CK13" s="34"/>
      <c r="CL13" s="34"/>
      <c r="CM13" s="34"/>
      <c r="CN13" s="34"/>
      <c r="CO13" s="34"/>
      <c r="CP13" s="34"/>
      <c r="CQ13" s="34"/>
      <c r="CR13" s="34"/>
      <c r="CS13" s="34"/>
      <c r="CT13" s="34"/>
      <c r="CU13" s="34"/>
      <c r="CV13" s="34"/>
      <c r="CW13" s="34"/>
      <c r="CX13" s="35"/>
    </row>
    <row r="14" spans="1:102" ht="13.5" customHeight="1">
      <c r="A14" s="38"/>
      <c r="B14" s="437" t="s">
        <v>6</v>
      </c>
      <c r="C14" s="434"/>
      <c r="D14" s="434"/>
      <c r="E14" s="434"/>
      <c r="F14" s="434"/>
      <c r="G14" s="434"/>
      <c r="H14" s="434"/>
      <c r="I14" s="434"/>
      <c r="J14" s="434"/>
      <c r="K14" s="434"/>
      <c r="L14" s="434"/>
      <c r="M14" s="434"/>
      <c r="N14" s="434"/>
      <c r="O14" s="434"/>
      <c r="P14" s="434"/>
      <c r="Q14" s="434"/>
      <c r="R14" s="434"/>
      <c r="S14" s="434"/>
      <c r="T14" s="434"/>
      <c r="U14" s="434"/>
      <c r="V14" s="434"/>
      <c r="W14" s="434"/>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4"/>
      <c r="AY14" s="434"/>
      <c r="AZ14" s="434"/>
      <c r="BA14" s="434"/>
      <c r="BB14" s="434"/>
      <c r="BC14" s="434"/>
      <c r="BD14" s="434"/>
      <c r="BE14" s="434"/>
      <c r="BF14" s="434"/>
      <c r="BG14" s="434"/>
      <c r="BH14" s="434"/>
      <c r="BI14" s="434"/>
      <c r="BJ14" s="434"/>
      <c r="BK14" s="434"/>
      <c r="BL14" s="434"/>
      <c r="BM14" s="434"/>
      <c r="BN14" s="434"/>
      <c r="BO14" s="434"/>
      <c r="BP14" s="434"/>
      <c r="BQ14" s="434"/>
      <c r="BR14" s="434"/>
      <c r="BS14" s="434"/>
      <c r="BT14" s="434"/>
      <c r="BU14" s="434"/>
      <c r="BV14" s="434"/>
      <c r="BW14" s="434"/>
      <c r="BX14" s="434"/>
      <c r="BY14" s="434"/>
      <c r="BZ14" s="434"/>
      <c r="CA14" s="434"/>
      <c r="CB14" s="438"/>
      <c r="CC14" s="39"/>
      <c r="CD14" s="34"/>
      <c r="CE14" s="34"/>
      <c r="CF14" s="34"/>
      <c r="CG14" s="34"/>
      <c r="CH14" s="34"/>
      <c r="CI14" s="34"/>
      <c r="CJ14" s="34"/>
      <c r="CK14" s="34"/>
      <c r="CL14" s="34"/>
      <c r="CM14" s="34"/>
      <c r="CN14" s="34"/>
      <c r="CO14" s="34"/>
      <c r="CP14" s="34"/>
      <c r="CQ14" s="34"/>
      <c r="CR14" s="34"/>
      <c r="CS14" s="34"/>
      <c r="CT14" s="34"/>
      <c r="CU14" s="34"/>
      <c r="CV14" s="34"/>
      <c r="CW14" s="34"/>
      <c r="CX14" s="35"/>
    </row>
    <row r="15" spans="1:102" ht="14.4" customHeight="1">
      <c r="A15" s="38"/>
      <c r="B15" s="439"/>
      <c r="C15" s="434"/>
      <c r="D15" s="434"/>
      <c r="E15" s="434"/>
      <c r="F15" s="434"/>
      <c r="G15" s="434"/>
      <c r="H15" s="434"/>
      <c r="I15" s="434"/>
      <c r="J15" s="434"/>
      <c r="K15" s="434"/>
      <c r="L15" s="434"/>
      <c r="M15" s="434"/>
      <c r="N15" s="434"/>
      <c r="O15" s="434"/>
      <c r="P15" s="434"/>
      <c r="Q15" s="434"/>
      <c r="R15" s="434"/>
      <c r="S15" s="434"/>
      <c r="T15" s="434"/>
      <c r="U15" s="434"/>
      <c r="V15" s="434"/>
      <c r="W15" s="434"/>
      <c r="X15" s="434"/>
      <c r="Y15" s="434"/>
      <c r="Z15" s="434"/>
      <c r="AA15" s="434"/>
      <c r="AB15" s="434"/>
      <c r="AC15" s="434"/>
      <c r="AD15" s="434"/>
      <c r="AE15" s="434"/>
      <c r="AF15" s="434"/>
      <c r="AG15" s="434"/>
      <c r="AH15" s="434"/>
      <c r="AI15" s="434"/>
      <c r="AJ15" s="434"/>
      <c r="AK15" s="434"/>
      <c r="AL15" s="434"/>
      <c r="AM15" s="434"/>
      <c r="AN15" s="434"/>
      <c r="AO15" s="434"/>
      <c r="AP15" s="434"/>
      <c r="AQ15" s="434"/>
      <c r="AR15" s="434"/>
      <c r="AS15" s="434"/>
      <c r="AT15" s="434"/>
      <c r="AU15" s="434"/>
      <c r="AV15" s="434"/>
      <c r="AW15" s="434"/>
      <c r="AX15" s="434"/>
      <c r="AY15" s="434"/>
      <c r="AZ15" s="434"/>
      <c r="BA15" s="434"/>
      <c r="BB15" s="434"/>
      <c r="BC15" s="434"/>
      <c r="BD15" s="434"/>
      <c r="BE15" s="434"/>
      <c r="BF15" s="434"/>
      <c r="BG15" s="434"/>
      <c r="BH15" s="434"/>
      <c r="BI15" s="434"/>
      <c r="BJ15" s="434"/>
      <c r="BK15" s="434"/>
      <c r="BL15" s="434"/>
      <c r="BM15" s="434"/>
      <c r="BN15" s="434"/>
      <c r="BO15" s="434"/>
      <c r="BP15" s="434"/>
      <c r="BQ15" s="434"/>
      <c r="BR15" s="434"/>
      <c r="BS15" s="434"/>
      <c r="BT15" s="434"/>
      <c r="BU15" s="434"/>
      <c r="BV15" s="434"/>
      <c r="BW15" s="434"/>
      <c r="BX15" s="434"/>
      <c r="BY15" s="434"/>
      <c r="BZ15" s="434"/>
      <c r="CA15" s="434"/>
      <c r="CB15" s="438"/>
      <c r="CC15" s="39"/>
      <c r="CD15" s="34"/>
      <c r="CE15" s="34"/>
      <c r="CF15" s="34"/>
      <c r="CG15" s="34"/>
      <c r="CH15" s="34"/>
      <c r="CI15" s="34"/>
      <c r="CJ15" s="34"/>
      <c r="CK15" s="34"/>
      <c r="CL15" s="34"/>
      <c r="CM15" s="34"/>
      <c r="CN15" s="34"/>
      <c r="CO15" s="34"/>
      <c r="CP15" s="34"/>
      <c r="CQ15" s="34"/>
      <c r="CR15" s="34"/>
      <c r="CS15" s="34"/>
      <c r="CT15" s="34"/>
      <c r="CU15" s="34"/>
      <c r="CV15" s="34"/>
      <c r="CW15" s="34"/>
      <c r="CX15" s="35"/>
    </row>
    <row r="16" spans="1:102" ht="8.1" customHeight="1">
      <c r="A16" s="38"/>
      <c r="B16" s="49"/>
      <c r="C16" s="51"/>
      <c r="D16" s="51"/>
      <c r="E16" s="51"/>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2"/>
      <c r="CC16" s="39"/>
      <c r="CD16" s="34"/>
      <c r="CE16" s="34"/>
      <c r="CF16" s="34"/>
      <c r="CG16" s="34"/>
      <c r="CH16" s="34"/>
      <c r="CI16" s="34"/>
      <c r="CJ16" s="34"/>
      <c r="CK16" s="34"/>
      <c r="CL16" s="34"/>
      <c r="CM16" s="34"/>
      <c r="CN16" s="34"/>
      <c r="CO16" s="34"/>
      <c r="CP16" s="34"/>
      <c r="CQ16" s="34"/>
      <c r="CR16" s="34"/>
      <c r="CS16" s="34"/>
      <c r="CT16" s="34"/>
      <c r="CU16" s="34"/>
      <c r="CV16" s="34"/>
      <c r="CW16" s="34"/>
      <c r="CX16" s="35"/>
    </row>
    <row r="17" spans="1:102" ht="14.4" customHeight="1">
      <c r="A17" s="38"/>
      <c r="B17" s="49"/>
      <c r="C17" s="50"/>
      <c r="D17" s="50"/>
      <c r="E17" s="50"/>
      <c r="F17" s="50"/>
      <c r="G17" s="50"/>
      <c r="H17" s="50"/>
      <c r="I17" s="50"/>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41"/>
      <c r="CC17" s="39"/>
      <c r="CD17" s="53"/>
      <c r="CE17" s="34"/>
      <c r="CF17" s="34"/>
      <c r="CG17" s="34"/>
      <c r="CH17" s="34"/>
      <c r="CI17" s="34"/>
      <c r="CJ17" s="34"/>
      <c r="CK17" s="34"/>
      <c r="CL17" s="34"/>
      <c r="CM17" s="34"/>
      <c r="CN17" s="34"/>
      <c r="CO17" s="34"/>
      <c r="CP17" s="34"/>
      <c r="CQ17" s="34"/>
      <c r="CR17" s="34"/>
      <c r="CS17" s="34"/>
      <c r="CT17" s="34"/>
      <c r="CU17" s="34"/>
      <c r="CV17" s="34"/>
      <c r="CW17" s="34"/>
      <c r="CX17" s="35"/>
    </row>
    <row r="18" spans="1:102" ht="18.600000000000001" customHeight="1">
      <c r="A18" s="38"/>
      <c r="B18" s="49"/>
      <c r="C18" s="457" t="s">
        <v>7</v>
      </c>
      <c r="D18" s="458"/>
      <c r="E18" s="458"/>
      <c r="F18" s="458"/>
      <c r="G18" s="458"/>
      <c r="H18" s="458"/>
      <c r="I18" s="458"/>
      <c r="J18" s="458"/>
      <c r="K18" s="458"/>
      <c r="L18" s="458"/>
      <c r="M18" s="458"/>
      <c r="N18" s="458"/>
      <c r="O18" s="34"/>
      <c r="P18" s="34"/>
      <c r="Q18" s="34"/>
      <c r="R18" s="34"/>
      <c r="S18" s="34"/>
      <c r="T18" s="34"/>
      <c r="U18" s="34"/>
      <c r="V18" s="34"/>
      <c r="W18" s="34"/>
      <c r="X18" s="34"/>
      <c r="Y18" s="34"/>
      <c r="Z18" s="34"/>
      <c r="AA18" s="34"/>
      <c r="AB18" s="34"/>
      <c r="AC18" s="457" t="s">
        <v>8</v>
      </c>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34"/>
      <c r="BA18" s="34"/>
      <c r="BB18" s="34"/>
      <c r="BC18" s="457" t="s">
        <v>9</v>
      </c>
      <c r="BD18" s="458"/>
      <c r="BE18" s="458"/>
      <c r="BF18" s="458"/>
      <c r="BG18" s="458"/>
      <c r="BH18" s="458"/>
      <c r="BI18" s="458"/>
      <c r="BJ18" s="458"/>
      <c r="BK18" s="458"/>
      <c r="BL18" s="458"/>
      <c r="BM18" s="458"/>
      <c r="BN18" s="458"/>
      <c r="BO18" s="458"/>
      <c r="BP18" s="458"/>
      <c r="BQ18" s="458"/>
      <c r="BR18" s="458"/>
      <c r="BS18" s="458"/>
      <c r="BT18" s="458"/>
      <c r="BU18" s="458"/>
      <c r="BV18" s="458"/>
      <c r="BW18" s="458"/>
      <c r="BX18" s="458"/>
      <c r="BY18" s="458"/>
      <c r="BZ18" s="458"/>
      <c r="CA18" s="458"/>
      <c r="CB18" s="41"/>
      <c r="CC18" s="39"/>
      <c r="CD18" s="53"/>
      <c r="CE18" s="34"/>
      <c r="CF18" s="34"/>
      <c r="CG18" s="34"/>
      <c r="CH18" s="34"/>
      <c r="CI18" s="34"/>
      <c r="CJ18" s="34"/>
      <c r="CK18" s="34"/>
      <c r="CL18" s="34"/>
      <c r="CM18" s="34"/>
      <c r="CN18" s="34"/>
      <c r="CO18" s="34"/>
      <c r="CP18" s="34"/>
      <c r="CQ18" s="34"/>
      <c r="CR18" s="34"/>
      <c r="CS18" s="34"/>
      <c r="CT18" s="34"/>
      <c r="CU18" s="34"/>
      <c r="CV18" s="34"/>
      <c r="CW18" s="34"/>
      <c r="CX18" s="35"/>
    </row>
    <row r="19" spans="1:102" ht="15" customHeight="1">
      <c r="A19" s="38"/>
      <c r="B19" s="49"/>
      <c r="C19" s="54"/>
      <c r="D19" s="54"/>
      <c r="E19" s="54"/>
      <c r="F19" s="54"/>
      <c r="G19" s="54"/>
      <c r="H19" s="54"/>
      <c r="I19" s="54"/>
      <c r="J19" s="37"/>
      <c r="K19" s="37"/>
      <c r="L19" s="37"/>
      <c r="M19" s="37"/>
      <c r="N19" s="37"/>
      <c r="O19" s="34"/>
      <c r="P19" s="34"/>
      <c r="Q19" s="34"/>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34"/>
      <c r="BA19" s="34"/>
      <c r="BB19" s="34"/>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41"/>
      <c r="CC19" s="39"/>
      <c r="CD19" s="53"/>
      <c r="CE19" s="34"/>
      <c r="CF19" s="34"/>
      <c r="CG19" s="34"/>
      <c r="CH19" s="34"/>
      <c r="CI19" s="34"/>
      <c r="CJ19" s="34"/>
      <c r="CK19" s="34"/>
      <c r="CL19" s="34"/>
      <c r="CM19" s="34"/>
      <c r="CN19" s="34"/>
      <c r="CO19" s="34"/>
      <c r="CP19" s="34"/>
      <c r="CQ19" s="34"/>
      <c r="CR19" s="34"/>
      <c r="CS19" s="34"/>
      <c r="CT19" s="34"/>
      <c r="CU19" s="34"/>
      <c r="CV19" s="34"/>
      <c r="CW19" s="34"/>
      <c r="CX19" s="35"/>
    </row>
    <row r="20" spans="1:102" ht="18.600000000000001" customHeight="1">
      <c r="A20" s="38"/>
      <c r="B20" s="57"/>
      <c r="C20" s="440" t="s">
        <v>10</v>
      </c>
      <c r="D20" s="441"/>
      <c r="E20" s="441"/>
      <c r="F20" s="441"/>
      <c r="G20" s="441"/>
      <c r="H20" s="441"/>
      <c r="I20" s="441"/>
      <c r="J20" s="441"/>
      <c r="K20" s="441"/>
      <c r="L20" s="441"/>
      <c r="M20" s="441"/>
      <c r="N20" s="442"/>
      <c r="O20" s="39"/>
      <c r="P20" s="34"/>
      <c r="Q20" s="58"/>
      <c r="R20" s="443" t="s">
        <v>11</v>
      </c>
      <c r="S20" s="444"/>
      <c r="T20" s="444"/>
      <c r="U20" s="444"/>
      <c r="V20" s="444"/>
      <c r="W20" s="444"/>
      <c r="X20" s="444"/>
      <c r="Y20" s="444"/>
      <c r="Z20" s="444"/>
      <c r="AA20" s="444"/>
      <c r="AB20" s="444"/>
      <c r="AC20" s="444"/>
      <c r="AD20" s="444"/>
      <c r="AE20" s="444"/>
      <c r="AF20" s="444"/>
      <c r="AG20" s="444"/>
      <c r="AH20" s="444"/>
      <c r="AI20" s="444"/>
      <c r="AJ20" s="444"/>
      <c r="AK20" s="444"/>
      <c r="AL20" s="444"/>
      <c r="AM20" s="444"/>
      <c r="AN20" s="444"/>
      <c r="AO20" s="444"/>
      <c r="AP20" s="444"/>
      <c r="AQ20" s="444"/>
      <c r="AR20" s="444"/>
      <c r="AS20" s="444"/>
      <c r="AT20" s="444"/>
      <c r="AU20" s="444"/>
      <c r="AV20" s="444"/>
      <c r="AW20" s="444"/>
      <c r="AX20" s="444"/>
      <c r="AY20" s="445"/>
      <c r="AZ20" s="59"/>
      <c r="BA20" s="34"/>
      <c r="BB20" s="60"/>
      <c r="BC20" s="395" t="s">
        <v>12</v>
      </c>
      <c r="BD20" s="396"/>
      <c r="BE20" s="396"/>
      <c r="BF20" s="396"/>
      <c r="BG20" s="396"/>
      <c r="BH20" s="396"/>
      <c r="BI20" s="396"/>
      <c r="BJ20" s="396"/>
      <c r="BK20" s="396"/>
      <c r="BL20" s="397"/>
      <c r="BM20" s="401" t="s">
        <v>13</v>
      </c>
      <c r="BN20" s="402"/>
      <c r="BO20" s="402"/>
      <c r="BP20" s="402"/>
      <c r="BQ20" s="402"/>
      <c r="BR20" s="402"/>
      <c r="BS20" s="403"/>
      <c r="BT20" s="401" t="s">
        <v>14</v>
      </c>
      <c r="BU20" s="402"/>
      <c r="BV20" s="402"/>
      <c r="BW20" s="402"/>
      <c r="BX20" s="402"/>
      <c r="BY20" s="402"/>
      <c r="BZ20" s="402"/>
      <c r="CA20" s="403"/>
      <c r="CB20" s="61"/>
      <c r="CC20" s="39"/>
      <c r="CD20" s="53"/>
      <c r="CE20" s="34"/>
      <c r="CF20" s="34"/>
      <c r="CG20" s="34"/>
      <c r="CH20" s="34"/>
      <c r="CI20" s="34"/>
      <c r="CJ20" s="34"/>
      <c r="CK20" s="34"/>
      <c r="CL20" s="34"/>
      <c r="CM20" s="34"/>
      <c r="CN20" s="34"/>
      <c r="CO20" s="34"/>
      <c r="CP20" s="34"/>
      <c r="CQ20" s="34"/>
      <c r="CR20" s="34"/>
      <c r="CS20" s="34"/>
      <c r="CT20" s="34"/>
      <c r="CU20" s="34"/>
      <c r="CV20" s="34"/>
      <c r="CW20" s="34"/>
      <c r="CX20" s="35"/>
    </row>
    <row r="21" spans="1:102" ht="40.200000000000003" customHeight="1">
      <c r="A21" s="38"/>
      <c r="B21" s="57"/>
      <c r="C21" s="426" t="s">
        <v>15</v>
      </c>
      <c r="D21" s="427"/>
      <c r="E21" s="427"/>
      <c r="F21" s="427"/>
      <c r="G21" s="427"/>
      <c r="H21" s="427"/>
      <c r="I21" s="427"/>
      <c r="J21" s="427"/>
      <c r="K21" s="427"/>
      <c r="L21" s="427"/>
      <c r="M21" s="427"/>
      <c r="N21" s="428"/>
      <c r="O21" s="39"/>
      <c r="P21" s="34"/>
      <c r="Q21" s="58"/>
      <c r="R21" s="446"/>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7"/>
      <c r="AY21" s="448"/>
      <c r="AZ21" s="59"/>
      <c r="BA21" s="34"/>
      <c r="BB21" s="60"/>
      <c r="BC21" s="398"/>
      <c r="BD21" s="399"/>
      <c r="BE21" s="399"/>
      <c r="BF21" s="399"/>
      <c r="BG21" s="399"/>
      <c r="BH21" s="399"/>
      <c r="BI21" s="399"/>
      <c r="BJ21" s="399"/>
      <c r="BK21" s="399"/>
      <c r="BL21" s="400"/>
      <c r="BM21" s="404"/>
      <c r="BN21" s="405"/>
      <c r="BO21" s="405"/>
      <c r="BP21" s="405"/>
      <c r="BQ21" s="405"/>
      <c r="BR21" s="405"/>
      <c r="BS21" s="406"/>
      <c r="BT21" s="404"/>
      <c r="BU21" s="405"/>
      <c r="BV21" s="405"/>
      <c r="BW21" s="405"/>
      <c r="BX21" s="405"/>
      <c r="BY21" s="405"/>
      <c r="BZ21" s="405"/>
      <c r="CA21" s="406"/>
      <c r="CB21" s="61"/>
      <c r="CC21" s="39"/>
      <c r="CD21" s="53"/>
      <c r="CE21" s="34"/>
      <c r="CF21" s="34"/>
      <c r="CG21" s="34"/>
      <c r="CH21" s="34"/>
      <c r="CI21" s="34"/>
      <c r="CJ21" s="34"/>
      <c r="CK21" s="34"/>
      <c r="CL21" s="34"/>
      <c r="CM21" s="34"/>
      <c r="CN21" s="34"/>
      <c r="CO21" s="34"/>
      <c r="CP21" s="34"/>
      <c r="CQ21" s="34"/>
      <c r="CR21" s="34"/>
      <c r="CS21" s="34"/>
      <c r="CT21" s="34"/>
      <c r="CU21" s="34"/>
      <c r="CV21" s="34"/>
      <c r="CW21" s="34"/>
      <c r="CX21" s="35"/>
    </row>
    <row r="22" spans="1:102" ht="14.1" customHeight="1">
      <c r="A22" s="38"/>
      <c r="B22" s="57"/>
      <c r="C22" s="429"/>
      <c r="D22" s="427"/>
      <c r="E22" s="427"/>
      <c r="F22" s="427"/>
      <c r="G22" s="427"/>
      <c r="H22" s="427"/>
      <c r="I22" s="427"/>
      <c r="J22" s="427"/>
      <c r="K22" s="427"/>
      <c r="L22" s="427"/>
      <c r="M22" s="427"/>
      <c r="N22" s="428"/>
      <c r="O22" s="39"/>
      <c r="P22" s="34"/>
      <c r="Q22" s="58"/>
      <c r="R22" s="446"/>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7"/>
      <c r="AY22" s="448"/>
      <c r="AZ22" s="59"/>
      <c r="BA22" s="34"/>
      <c r="BB22" s="60"/>
      <c r="BC22" s="389" t="s">
        <v>16</v>
      </c>
      <c r="BD22" s="390"/>
      <c r="BE22" s="390"/>
      <c r="BF22" s="390"/>
      <c r="BG22" s="390"/>
      <c r="BH22" s="390"/>
      <c r="BI22" s="390"/>
      <c r="BJ22" s="390"/>
      <c r="BK22" s="390"/>
      <c r="BL22" s="391"/>
      <c r="BM22" s="389" t="s">
        <v>17</v>
      </c>
      <c r="BN22" s="390"/>
      <c r="BO22" s="390"/>
      <c r="BP22" s="390"/>
      <c r="BQ22" s="390"/>
      <c r="BR22" s="390"/>
      <c r="BS22" s="391"/>
      <c r="BT22" s="389" t="s">
        <v>18</v>
      </c>
      <c r="BU22" s="390"/>
      <c r="BV22" s="390"/>
      <c r="BW22" s="390"/>
      <c r="BX22" s="390"/>
      <c r="BY22" s="390"/>
      <c r="BZ22" s="390"/>
      <c r="CA22" s="391"/>
      <c r="CB22" s="61"/>
      <c r="CC22" s="39"/>
      <c r="CD22" s="53"/>
      <c r="CE22" s="34"/>
      <c r="CF22" s="34"/>
      <c r="CG22" s="34"/>
      <c r="CH22" s="34"/>
      <c r="CI22" s="34"/>
      <c r="CJ22" s="34"/>
      <c r="CK22" s="34"/>
      <c r="CL22" s="34"/>
      <c r="CM22" s="34"/>
      <c r="CN22" s="34"/>
      <c r="CO22" s="34"/>
      <c r="CP22" s="34"/>
      <c r="CQ22" s="34"/>
      <c r="CR22" s="34"/>
      <c r="CS22" s="34"/>
      <c r="CT22" s="34"/>
      <c r="CU22" s="34"/>
      <c r="CV22" s="34"/>
      <c r="CW22" s="34"/>
      <c r="CX22" s="35"/>
    </row>
    <row r="23" spans="1:102" ht="23.25" customHeight="1">
      <c r="A23" s="38"/>
      <c r="B23" s="57"/>
      <c r="C23" s="429"/>
      <c r="D23" s="427"/>
      <c r="E23" s="427"/>
      <c r="F23" s="427"/>
      <c r="G23" s="427"/>
      <c r="H23" s="427"/>
      <c r="I23" s="427"/>
      <c r="J23" s="427"/>
      <c r="K23" s="427"/>
      <c r="L23" s="427"/>
      <c r="M23" s="427"/>
      <c r="N23" s="428"/>
      <c r="O23" s="39"/>
      <c r="P23" s="34"/>
      <c r="Q23" s="58"/>
      <c r="R23" s="446"/>
      <c r="S23" s="447"/>
      <c r="T23" s="447"/>
      <c r="U23" s="447"/>
      <c r="V23" s="447"/>
      <c r="W23" s="447"/>
      <c r="X23" s="447"/>
      <c r="Y23" s="447"/>
      <c r="Z23" s="447"/>
      <c r="AA23" s="447"/>
      <c r="AB23" s="447"/>
      <c r="AC23" s="447"/>
      <c r="AD23" s="447"/>
      <c r="AE23" s="447"/>
      <c r="AF23" s="447"/>
      <c r="AG23" s="447"/>
      <c r="AH23" s="447"/>
      <c r="AI23" s="447"/>
      <c r="AJ23" s="447"/>
      <c r="AK23" s="447"/>
      <c r="AL23" s="447"/>
      <c r="AM23" s="447"/>
      <c r="AN23" s="447"/>
      <c r="AO23" s="447"/>
      <c r="AP23" s="447"/>
      <c r="AQ23" s="447"/>
      <c r="AR23" s="447"/>
      <c r="AS23" s="447"/>
      <c r="AT23" s="447"/>
      <c r="AU23" s="447"/>
      <c r="AV23" s="447"/>
      <c r="AW23" s="447"/>
      <c r="AX23" s="447"/>
      <c r="AY23" s="448"/>
      <c r="AZ23" s="59"/>
      <c r="BA23" s="34"/>
      <c r="BB23" s="60"/>
      <c r="BC23" s="392"/>
      <c r="BD23" s="393"/>
      <c r="BE23" s="393"/>
      <c r="BF23" s="393"/>
      <c r="BG23" s="393"/>
      <c r="BH23" s="393"/>
      <c r="BI23" s="393"/>
      <c r="BJ23" s="393"/>
      <c r="BK23" s="393"/>
      <c r="BL23" s="394"/>
      <c r="BM23" s="392"/>
      <c r="BN23" s="393"/>
      <c r="BO23" s="393"/>
      <c r="BP23" s="393"/>
      <c r="BQ23" s="393"/>
      <c r="BR23" s="393"/>
      <c r="BS23" s="394"/>
      <c r="BT23" s="392"/>
      <c r="BU23" s="393"/>
      <c r="BV23" s="393"/>
      <c r="BW23" s="393"/>
      <c r="BX23" s="393"/>
      <c r="BY23" s="393"/>
      <c r="BZ23" s="393"/>
      <c r="CA23" s="394"/>
      <c r="CB23" s="61"/>
      <c r="CC23" s="39"/>
      <c r="CD23" s="53"/>
      <c r="CE23" s="34"/>
      <c r="CF23" s="34"/>
      <c r="CG23" s="34"/>
      <c r="CH23" s="34"/>
      <c r="CI23" s="34"/>
      <c r="CJ23" s="34"/>
      <c r="CK23" s="34"/>
      <c r="CL23" s="34"/>
      <c r="CM23" s="34"/>
      <c r="CN23" s="34"/>
      <c r="CO23" s="34"/>
      <c r="CP23" s="34"/>
      <c r="CQ23" s="34"/>
      <c r="CR23" s="34"/>
      <c r="CS23" s="34"/>
      <c r="CT23" s="34"/>
      <c r="CU23" s="34"/>
      <c r="CV23" s="34"/>
      <c r="CW23" s="34"/>
      <c r="CX23" s="35"/>
    </row>
    <row r="24" spans="1:102" ht="14.1" customHeight="1">
      <c r="A24" s="38"/>
      <c r="B24" s="57"/>
      <c r="C24" s="429"/>
      <c r="D24" s="427"/>
      <c r="E24" s="427"/>
      <c r="F24" s="427"/>
      <c r="G24" s="427"/>
      <c r="H24" s="427"/>
      <c r="I24" s="427"/>
      <c r="J24" s="427"/>
      <c r="K24" s="427"/>
      <c r="L24" s="427"/>
      <c r="M24" s="427"/>
      <c r="N24" s="428"/>
      <c r="O24" s="39"/>
      <c r="P24" s="34"/>
      <c r="Q24" s="58"/>
      <c r="R24" s="446"/>
      <c r="S24" s="447"/>
      <c r="T24" s="447"/>
      <c r="U24" s="447"/>
      <c r="V24" s="447"/>
      <c r="W24" s="447"/>
      <c r="X24" s="447"/>
      <c r="Y24" s="447"/>
      <c r="Z24" s="447"/>
      <c r="AA24" s="447"/>
      <c r="AB24" s="447"/>
      <c r="AC24" s="447"/>
      <c r="AD24" s="447"/>
      <c r="AE24" s="447"/>
      <c r="AF24" s="447"/>
      <c r="AG24" s="447"/>
      <c r="AH24" s="447"/>
      <c r="AI24" s="447"/>
      <c r="AJ24" s="447"/>
      <c r="AK24" s="447"/>
      <c r="AL24" s="447"/>
      <c r="AM24" s="447"/>
      <c r="AN24" s="447"/>
      <c r="AO24" s="447"/>
      <c r="AP24" s="447"/>
      <c r="AQ24" s="447"/>
      <c r="AR24" s="447"/>
      <c r="AS24" s="447"/>
      <c r="AT24" s="447"/>
      <c r="AU24" s="447"/>
      <c r="AV24" s="447"/>
      <c r="AW24" s="447"/>
      <c r="AX24" s="447"/>
      <c r="AY24" s="448"/>
      <c r="AZ24" s="59"/>
      <c r="BA24" s="34"/>
      <c r="BB24" s="60"/>
      <c r="BC24" s="389" t="s">
        <v>19</v>
      </c>
      <c r="BD24" s="390"/>
      <c r="BE24" s="390"/>
      <c r="BF24" s="390"/>
      <c r="BG24" s="390"/>
      <c r="BH24" s="390"/>
      <c r="BI24" s="390"/>
      <c r="BJ24" s="390"/>
      <c r="BK24" s="390"/>
      <c r="BL24" s="391"/>
      <c r="BM24" s="389" t="s">
        <v>20</v>
      </c>
      <c r="BN24" s="390"/>
      <c r="BO24" s="390"/>
      <c r="BP24" s="390"/>
      <c r="BQ24" s="390"/>
      <c r="BR24" s="390"/>
      <c r="BS24" s="391"/>
      <c r="BT24" s="389" t="s">
        <v>21</v>
      </c>
      <c r="BU24" s="390"/>
      <c r="BV24" s="390"/>
      <c r="BW24" s="390"/>
      <c r="BX24" s="390"/>
      <c r="BY24" s="390"/>
      <c r="BZ24" s="390"/>
      <c r="CA24" s="391"/>
      <c r="CB24" s="61"/>
      <c r="CC24" s="39"/>
      <c r="CD24" s="53"/>
      <c r="CE24" s="34"/>
      <c r="CF24" s="34"/>
      <c r="CG24" s="34"/>
      <c r="CH24" s="34"/>
      <c r="CI24" s="34"/>
      <c r="CJ24" s="34"/>
      <c r="CK24" s="34"/>
      <c r="CL24" s="34"/>
      <c r="CM24" s="34"/>
      <c r="CN24" s="34"/>
      <c r="CO24" s="34"/>
      <c r="CP24" s="34"/>
      <c r="CQ24" s="34"/>
      <c r="CR24" s="34"/>
      <c r="CS24" s="34"/>
      <c r="CT24" s="34"/>
      <c r="CU24" s="34"/>
      <c r="CV24" s="34"/>
      <c r="CW24" s="34"/>
      <c r="CX24" s="35"/>
    </row>
    <row r="25" spans="1:102" ht="34.5" customHeight="1">
      <c r="A25" s="38"/>
      <c r="B25" s="57"/>
      <c r="C25" s="429"/>
      <c r="D25" s="427"/>
      <c r="E25" s="427"/>
      <c r="F25" s="427"/>
      <c r="G25" s="427"/>
      <c r="H25" s="427"/>
      <c r="I25" s="427"/>
      <c r="J25" s="427"/>
      <c r="K25" s="427"/>
      <c r="L25" s="427"/>
      <c r="M25" s="427"/>
      <c r="N25" s="428"/>
      <c r="O25" s="39"/>
      <c r="P25" s="34"/>
      <c r="Q25" s="58"/>
      <c r="R25" s="446"/>
      <c r="S25" s="447"/>
      <c r="T25" s="447"/>
      <c r="U25" s="447"/>
      <c r="V25" s="447"/>
      <c r="W25" s="447"/>
      <c r="X25" s="447"/>
      <c r="Y25" s="447"/>
      <c r="Z25" s="447"/>
      <c r="AA25" s="447"/>
      <c r="AB25" s="447"/>
      <c r="AC25" s="447"/>
      <c r="AD25" s="447"/>
      <c r="AE25" s="447"/>
      <c r="AF25" s="447"/>
      <c r="AG25" s="447"/>
      <c r="AH25" s="447"/>
      <c r="AI25" s="447"/>
      <c r="AJ25" s="447"/>
      <c r="AK25" s="447"/>
      <c r="AL25" s="447"/>
      <c r="AM25" s="447"/>
      <c r="AN25" s="447"/>
      <c r="AO25" s="447"/>
      <c r="AP25" s="447"/>
      <c r="AQ25" s="447"/>
      <c r="AR25" s="447"/>
      <c r="AS25" s="447"/>
      <c r="AT25" s="447"/>
      <c r="AU25" s="447"/>
      <c r="AV25" s="447"/>
      <c r="AW25" s="447"/>
      <c r="AX25" s="447"/>
      <c r="AY25" s="448"/>
      <c r="AZ25" s="59"/>
      <c r="BA25" s="34"/>
      <c r="BB25" s="60"/>
      <c r="BC25" s="392"/>
      <c r="BD25" s="393"/>
      <c r="BE25" s="393"/>
      <c r="BF25" s="393"/>
      <c r="BG25" s="393"/>
      <c r="BH25" s="393"/>
      <c r="BI25" s="393"/>
      <c r="BJ25" s="393"/>
      <c r="BK25" s="393"/>
      <c r="BL25" s="394"/>
      <c r="BM25" s="392"/>
      <c r="BN25" s="393"/>
      <c r="BO25" s="393"/>
      <c r="BP25" s="393"/>
      <c r="BQ25" s="393"/>
      <c r="BR25" s="393"/>
      <c r="BS25" s="394"/>
      <c r="BT25" s="392"/>
      <c r="BU25" s="393"/>
      <c r="BV25" s="393"/>
      <c r="BW25" s="393"/>
      <c r="BX25" s="393"/>
      <c r="BY25" s="393"/>
      <c r="BZ25" s="393"/>
      <c r="CA25" s="394"/>
      <c r="CB25" s="61"/>
      <c r="CC25" s="39"/>
      <c r="CD25" s="53"/>
      <c r="CE25" s="34"/>
      <c r="CF25" s="34"/>
      <c r="CG25" s="34"/>
      <c r="CH25" s="34"/>
      <c r="CI25" s="34"/>
      <c r="CJ25" s="34"/>
      <c r="CK25" s="34"/>
      <c r="CL25" s="34"/>
      <c r="CM25" s="34"/>
      <c r="CN25" s="34"/>
      <c r="CO25" s="34"/>
      <c r="CP25" s="34"/>
      <c r="CQ25" s="34"/>
      <c r="CR25" s="34"/>
      <c r="CS25" s="34"/>
      <c r="CT25" s="34"/>
      <c r="CU25" s="34"/>
      <c r="CV25" s="34"/>
      <c r="CW25" s="34"/>
      <c r="CX25" s="35"/>
    </row>
    <row r="26" spans="1:102" ht="14.1" customHeight="1">
      <c r="A26" s="38"/>
      <c r="B26" s="57"/>
      <c r="C26" s="429"/>
      <c r="D26" s="427"/>
      <c r="E26" s="427"/>
      <c r="F26" s="427"/>
      <c r="G26" s="427"/>
      <c r="H26" s="427"/>
      <c r="I26" s="427"/>
      <c r="J26" s="427"/>
      <c r="K26" s="427"/>
      <c r="L26" s="427"/>
      <c r="M26" s="427"/>
      <c r="N26" s="428"/>
      <c r="O26" s="39"/>
      <c r="P26" s="34"/>
      <c r="Q26" s="58"/>
      <c r="R26" s="446"/>
      <c r="S26" s="447"/>
      <c r="T26" s="447"/>
      <c r="U26" s="447"/>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AT26" s="447"/>
      <c r="AU26" s="447"/>
      <c r="AV26" s="447"/>
      <c r="AW26" s="447"/>
      <c r="AX26" s="447"/>
      <c r="AY26" s="448"/>
      <c r="AZ26" s="59"/>
      <c r="BA26" s="34"/>
      <c r="BB26" s="60"/>
      <c r="BC26" s="407" t="s">
        <v>22</v>
      </c>
      <c r="BD26" s="408"/>
      <c r="BE26" s="408"/>
      <c r="BF26" s="408"/>
      <c r="BG26" s="408"/>
      <c r="BH26" s="408"/>
      <c r="BI26" s="408"/>
      <c r="BJ26" s="408"/>
      <c r="BK26" s="408"/>
      <c r="BL26" s="409"/>
      <c r="BM26" s="407" t="s">
        <v>23</v>
      </c>
      <c r="BN26" s="408"/>
      <c r="BO26" s="408"/>
      <c r="BP26" s="408"/>
      <c r="BQ26" s="408"/>
      <c r="BR26" s="408"/>
      <c r="BS26" s="408"/>
      <c r="BT26" s="408"/>
      <c r="BU26" s="408"/>
      <c r="BV26" s="408"/>
      <c r="BW26" s="408"/>
      <c r="BX26" s="408"/>
      <c r="BY26" s="408"/>
      <c r="BZ26" s="408"/>
      <c r="CA26" s="409"/>
      <c r="CB26" s="61"/>
      <c r="CC26" s="39"/>
      <c r="CD26" s="53"/>
      <c r="CE26" s="34"/>
      <c r="CF26" s="34"/>
      <c r="CG26" s="34"/>
      <c r="CH26" s="34"/>
      <c r="CI26" s="34"/>
      <c r="CJ26" s="34"/>
      <c r="CK26" s="34"/>
      <c r="CL26" s="34"/>
      <c r="CM26" s="34"/>
      <c r="CN26" s="34"/>
      <c r="CO26" s="34"/>
      <c r="CP26" s="34"/>
      <c r="CQ26" s="34"/>
      <c r="CR26" s="34"/>
      <c r="CS26" s="34"/>
      <c r="CT26" s="34"/>
      <c r="CU26" s="34"/>
      <c r="CV26" s="34"/>
      <c r="CW26" s="34"/>
      <c r="CX26" s="35"/>
    </row>
    <row r="27" spans="1:102" ht="14.4" customHeight="1">
      <c r="A27" s="38"/>
      <c r="B27" s="57"/>
      <c r="C27" s="429"/>
      <c r="D27" s="427"/>
      <c r="E27" s="427"/>
      <c r="F27" s="427"/>
      <c r="G27" s="427"/>
      <c r="H27" s="427"/>
      <c r="I27" s="427"/>
      <c r="J27" s="427"/>
      <c r="K27" s="427"/>
      <c r="L27" s="427"/>
      <c r="M27" s="427"/>
      <c r="N27" s="428"/>
      <c r="O27" s="39"/>
      <c r="P27" s="34"/>
      <c r="Q27" s="58"/>
      <c r="R27" s="446"/>
      <c r="S27" s="447"/>
      <c r="T27" s="447"/>
      <c r="U27" s="447"/>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8"/>
      <c r="AZ27" s="59"/>
      <c r="BA27" s="34"/>
      <c r="BB27" s="60"/>
      <c r="BC27" s="410"/>
      <c r="BD27" s="411"/>
      <c r="BE27" s="411"/>
      <c r="BF27" s="411"/>
      <c r="BG27" s="411"/>
      <c r="BH27" s="411"/>
      <c r="BI27" s="411"/>
      <c r="BJ27" s="411"/>
      <c r="BK27" s="411"/>
      <c r="BL27" s="412"/>
      <c r="BM27" s="410"/>
      <c r="BN27" s="411"/>
      <c r="BO27" s="411"/>
      <c r="BP27" s="411"/>
      <c r="BQ27" s="411"/>
      <c r="BR27" s="411"/>
      <c r="BS27" s="411"/>
      <c r="BT27" s="411"/>
      <c r="BU27" s="411"/>
      <c r="BV27" s="411"/>
      <c r="BW27" s="411"/>
      <c r="BX27" s="411"/>
      <c r="BY27" s="411"/>
      <c r="BZ27" s="411"/>
      <c r="CA27" s="412"/>
      <c r="CB27" s="61"/>
      <c r="CC27" s="39"/>
      <c r="CD27" s="53"/>
      <c r="CE27" s="34"/>
      <c r="CF27" s="34"/>
      <c r="CG27" s="34"/>
      <c r="CH27" s="34"/>
      <c r="CI27" s="34"/>
      <c r="CJ27" s="34"/>
      <c r="CK27" s="34"/>
      <c r="CL27" s="34"/>
      <c r="CM27" s="34"/>
      <c r="CN27" s="34"/>
      <c r="CO27" s="34"/>
      <c r="CP27" s="34"/>
      <c r="CQ27" s="34"/>
      <c r="CR27" s="34"/>
      <c r="CS27" s="34"/>
      <c r="CT27" s="34"/>
      <c r="CU27" s="34"/>
      <c r="CV27" s="34"/>
      <c r="CW27" s="34"/>
      <c r="CX27" s="35"/>
    </row>
    <row r="28" spans="1:102" ht="71.25" customHeight="1">
      <c r="A28" s="38"/>
      <c r="B28" s="62"/>
      <c r="C28" s="430"/>
      <c r="D28" s="431"/>
      <c r="E28" s="431"/>
      <c r="F28" s="431"/>
      <c r="G28" s="431"/>
      <c r="H28" s="431"/>
      <c r="I28" s="431"/>
      <c r="J28" s="431"/>
      <c r="K28" s="431"/>
      <c r="L28" s="431"/>
      <c r="M28" s="431"/>
      <c r="N28" s="432"/>
      <c r="O28" s="39"/>
      <c r="P28" s="34"/>
      <c r="Q28" s="58"/>
      <c r="R28" s="449"/>
      <c r="S28" s="450"/>
      <c r="T28" s="450"/>
      <c r="U28" s="450"/>
      <c r="V28" s="450"/>
      <c r="W28" s="450"/>
      <c r="X28" s="450"/>
      <c r="Y28" s="450"/>
      <c r="Z28" s="450"/>
      <c r="AA28" s="450"/>
      <c r="AB28" s="450"/>
      <c r="AC28" s="450"/>
      <c r="AD28" s="450"/>
      <c r="AE28" s="450"/>
      <c r="AF28" s="450"/>
      <c r="AG28" s="450"/>
      <c r="AH28" s="450"/>
      <c r="AI28" s="450"/>
      <c r="AJ28" s="450"/>
      <c r="AK28" s="450"/>
      <c r="AL28" s="450"/>
      <c r="AM28" s="450"/>
      <c r="AN28" s="450"/>
      <c r="AO28" s="450"/>
      <c r="AP28" s="450"/>
      <c r="AQ28" s="450"/>
      <c r="AR28" s="450"/>
      <c r="AS28" s="450"/>
      <c r="AT28" s="450"/>
      <c r="AU28" s="450"/>
      <c r="AV28" s="450"/>
      <c r="AW28" s="450"/>
      <c r="AX28" s="450"/>
      <c r="AY28" s="451"/>
      <c r="AZ28" s="59"/>
      <c r="BA28" s="34"/>
      <c r="BB28" s="60"/>
      <c r="BC28" s="413"/>
      <c r="BD28" s="414"/>
      <c r="BE28" s="414"/>
      <c r="BF28" s="414"/>
      <c r="BG28" s="414"/>
      <c r="BH28" s="414"/>
      <c r="BI28" s="414"/>
      <c r="BJ28" s="414"/>
      <c r="BK28" s="414"/>
      <c r="BL28" s="415"/>
      <c r="BM28" s="413"/>
      <c r="BN28" s="414"/>
      <c r="BO28" s="414"/>
      <c r="BP28" s="414"/>
      <c r="BQ28" s="414"/>
      <c r="BR28" s="414"/>
      <c r="BS28" s="414"/>
      <c r="BT28" s="414"/>
      <c r="BU28" s="414"/>
      <c r="BV28" s="414"/>
      <c r="BW28" s="414"/>
      <c r="BX28" s="414"/>
      <c r="BY28" s="414"/>
      <c r="BZ28" s="414"/>
      <c r="CA28" s="415"/>
      <c r="CB28" s="61"/>
      <c r="CC28" s="39"/>
      <c r="CD28" s="63"/>
      <c r="CE28" s="34"/>
      <c r="CF28" s="34"/>
      <c r="CG28" s="34"/>
      <c r="CH28" s="34"/>
      <c r="CI28" s="34"/>
      <c r="CJ28" s="34"/>
      <c r="CK28" s="34"/>
      <c r="CL28" s="34"/>
      <c r="CM28" s="34"/>
      <c r="CN28" s="34"/>
      <c r="CO28" s="34"/>
      <c r="CP28" s="34"/>
      <c r="CQ28" s="34"/>
      <c r="CR28" s="34"/>
      <c r="CS28" s="34"/>
      <c r="CT28" s="34"/>
      <c r="CU28" s="34"/>
      <c r="CV28" s="34"/>
      <c r="CW28" s="34"/>
      <c r="CX28" s="35"/>
    </row>
    <row r="29" spans="1:102" ht="14.4" customHeight="1">
      <c r="A29" s="38"/>
      <c r="B29" s="39"/>
      <c r="C29" s="43"/>
      <c r="D29" s="43"/>
      <c r="E29" s="43"/>
      <c r="F29" s="43"/>
      <c r="G29" s="43"/>
      <c r="H29" s="43"/>
      <c r="I29" s="43"/>
      <c r="J29" s="43"/>
      <c r="K29" s="43"/>
      <c r="L29" s="43"/>
      <c r="M29" s="43"/>
      <c r="N29" s="43"/>
      <c r="O29" s="34"/>
      <c r="P29" s="34"/>
      <c r="Q29" s="34"/>
      <c r="R29" s="64"/>
      <c r="S29" s="64"/>
      <c r="T29" s="64"/>
      <c r="U29" s="64"/>
      <c r="V29" s="64"/>
      <c r="W29" s="64"/>
      <c r="X29" s="64"/>
      <c r="Y29" s="64"/>
      <c r="Z29" s="64"/>
      <c r="AA29" s="64"/>
      <c r="AB29" s="64"/>
      <c r="AC29" s="64"/>
      <c r="AD29" s="64"/>
      <c r="AE29" s="64"/>
      <c r="AF29" s="64"/>
      <c r="AG29" s="64"/>
      <c r="AH29" s="64"/>
      <c r="AI29" s="64"/>
      <c r="AJ29" s="64"/>
      <c r="AK29" s="64"/>
      <c r="AL29" s="64"/>
      <c r="AM29" s="64"/>
      <c r="AN29" s="65"/>
      <c r="AO29" s="65"/>
      <c r="AP29" s="65"/>
      <c r="AQ29" s="65"/>
      <c r="AR29" s="65"/>
      <c r="AS29" s="65"/>
      <c r="AT29" s="65"/>
      <c r="AU29" s="64"/>
      <c r="AV29" s="64"/>
      <c r="AW29" s="64"/>
      <c r="AX29" s="64"/>
      <c r="AY29" s="64"/>
      <c r="AZ29" s="34"/>
      <c r="BA29" s="34"/>
      <c r="BB29" s="34"/>
      <c r="BC29" s="66"/>
      <c r="BD29" s="66"/>
      <c r="BE29" s="66"/>
      <c r="BF29" s="66"/>
      <c r="BG29" s="66"/>
      <c r="BH29" s="66"/>
      <c r="BI29" s="66"/>
      <c r="BJ29" s="66"/>
      <c r="BK29" s="66"/>
      <c r="BL29" s="66"/>
      <c r="BM29" s="66"/>
      <c r="BN29" s="66"/>
      <c r="BO29" s="66"/>
      <c r="BP29" s="66"/>
      <c r="BQ29" s="66"/>
      <c r="BR29" s="66"/>
      <c r="BS29" s="66"/>
      <c r="BT29" s="66"/>
      <c r="BU29" s="66"/>
      <c r="BV29" s="66"/>
      <c r="BW29" s="66"/>
      <c r="BX29" s="66"/>
      <c r="BY29" s="67"/>
      <c r="BZ29" s="66"/>
      <c r="CA29" s="66"/>
      <c r="CB29" s="41"/>
      <c r="CC29" s="39"/>
      <c r="CD29" s="63"/>
      <c r="CE29" s="34"/>
      <c r="CF29" s="34"/>
      <c r="CG29" s="34"/>
      <c r="CH29" s="34"/>
      <c r="CI29" s="34"/>
      <c r="CJ29" s="34"/>
      <c r="CK29" s="34"/>
      <c r="CL29" s="34"/>
      <c r="CM29" s="34"/>
      <c r="CN29" s="34"/>
      <c r="CO29" s="34"/>
      <c r="CP29" s="34"/>
      <c r="CQ29" s="34"/>
      <c r="CR29" s="34"/>
      <c r="CS29" s="34"/>
      <c r="CT29" s="34"/>
      <c r="CU29" s="34"/>
      <c r="CV29" s="34"/>
      <c r="CW29" s="34"/>
      <c r="CX29" s="35"/>
    </row>
    <row r="30" spans="1:102" ht="18.600000000000001" customHeight="1">
      <c r="A30" s="38"/>
      <c r="B30" s="68"/>
      <c r="C30" s="440" t="s">
        <v>24</v>
      </c>
      <c r="D30" s="441"/>
      <c r="E30" s="441"/>
      <c r="F30" s="441"/>
      <c r="G30" s="441"/>
      <c r="H30" s="441"/>
      <c r="I30" s="441"/>
      <c r="J30" s="441"/>
      <c r="K30" s="441"/>
      <c r="L30" s="441"/>
      <c r="M30" s="441"/>
      <c r="N30" s="442"/>
      <c r="O30" s="39"/>
      <c r="P30" s="34"/>
      <c r="Q30" s="58"/>
      <c r="R30" s="443" t="s">
        <v>25</v>
      </c>
      <c r="S30" s="444"/>
      <c r="T30" s="444"/>
      <c r="U30" s="444"/>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5"/>
      <c r="AZ30" s="59"/>
      <c r="BA30" s="34"/>
      <c r="BB30" s="60"/>
      <c r="BC30" s="395" t="s">
        <v>12</v>
      </c>
      <c r="BD30" s="396"/>
      <c r="BE30" s="396"/>
      <c r="BF30" s="396"/>
      <c r="BG30" s="396"/>
      <c r="BH30" s="396"/>
      <c r="BI30" s="396"/>
      <c r="BJ30" s="396"/>
      <c r="BK30" s="396"/>
      <c r="BL30" s="397"/>
      <c r="BM30" s="401" t="s">
        <v>13</v>
      </c>
      <c r="BN30" s="402"/>
      <c r="BO30" s="402"/>
      <c r="BP30" s="402"/>
      <c r="BQ30" s="402"/>
      <c r="BR30" s="402"/>
      <c r="BS30" s="403"/>
      <c r="BT30" s="401" t="s">
        <v>14</v>
      </c>
      <c r="BU30" s="402"/>
      <c r="BV30" s="402"/>
      <c r="BW30" s="402"/>
      <c r="BX30" s="402"/>
      <c r="BY30" s="402"/>
      <c r="BZ30" s="402"/>
      <c r="CA30" s="403"/>
      <c r="CB30" s="61"/>
      <c r="CC30" s="39"/>
      <c r="CD30" s="69"/>
      <c r="CE30" s="34"/>
      <c r="CF30" s="34"/>
      <c r="CG30" s="34"/>
      <c r="CH30" s="34"/>
      <c r="CI30" s="34"/>
      <c r="CJ30" s="34"/>
      <c r="CK30" s="34"/>
      <c r="CL30" s="34"/>
      <c r="CM30" s="34"/>
      <c r="CN30" s="34"/>
      <c r="CO30" s="34"/>
      <c r="CP30" s="34"/>
      <c r="CQ30" s="34"/>
      <c r="CR30" s="34"/>
      <c r="CS30" s="34"/>
      <c r="CT30" s="34"/>
      <c r="CU30" s="34"/>
      <c r="CV30" s="34"/>
      <c r="CW30" s="34"/>
      <c r="CX30" s="35"/>
    </row>
    <row r="31" spans="1:102" ht="48.9" customHeight="1">
      <c r="A31" s="38"/>
      <c r="B31" s="68"/>
      <c r="C31" s="426" t="s">
        <v>26</v>
      </c>
      <c r="D31" s="427"/>
      <c r="E31" s="427"/>
      <c r="F31" s="427"/>
      <c r="G31" s="427"/>
      <c r="H31" s="427"/>
      <c r="I31" s="427"/>
      <c r="J31" s="427"/>
      <c r="K31" s="427"/>
      <c r="L31" s="427"/>
      <c r="M31" s="427"/>
      <c r="N31" s="428"/>
      <c r="O31" s="39"/>
      <c r="P31" s="34"/>
      <c r="Q31" s="58"/>
      <c r="R31" s="446"/>
      <c r="S31" s="447"/>
      <c r="T31" s="447"/>
      <c r="U31" s="447"/>
      <c r="V31" s="447"/>
      <c r="W31" s="447"/>
      <c r="X31" s="447"/>
      <c r="Y31" s="447"/>
      <c r="Z31" s="447"/>
      <c r="AA31" s="447"/>
      <c r="AB31" s="447"/>
      <c r="AC31" s="447"/>
      <c r="AD31" s="447"/>
      <c r="AE31" s="447"/>
      <c r="AF31" s="447"/>
      <c r="AG31" s="447"/>
      <c r="AH31" s="447"/>
      <c r="AI31" s="447"/>
      <c r="AJ31" s="447"/>
      <c r="AK31" s="447"/>
      <c r="AL31" s="447"/>
      <c r="AM31" s="447"/>
      <c r="AN31" s="447"/>
      <c r="AO31" s="447"/>
      <c r="AP31" s="447"/>
      <c r="AQ31" s="447"/>
      <c r="AR31" s="447"/>
      <c r="AS31" s="447"/>
      <c r="AT31" s="447"/>
      <c r="AU31" s="447"/>
      <c r="AV31" s="447"/>
      <c r="AW31" s="447"/>
      <c r="AX31" s="447"/>
      <c r="AY31" s="448"/>
      <c r="AZ31" s="59"/>
      <c r="BA31" s="34"/>
      <c r="BB31" s="60"/>
      <c r="BC31" s="398"/>
      <c r="BD31" s="399"/>
      <c r="BE31" s="399"/>
      <c r="BF31" s="399"/>
      <c r="BG31" s="399"/>
      <c r="BH31" s="399"/>
      <c r="BI31" s="399"/>
      <c r="BJ31" s="399"/>
      <c r="BK31" s="399"/>
      <c r="BL31" s="400"/>
      <c r="BM31" s="404"/>
      <c r="BN31" s="405"/>
      <c r="BO31" s="405"/>
      <c r="BP31" s="405"/>
      <c r="BQ31" s="405"/>
      <c r="BR31" s="405"/>
      <c r="BS31" s="406"/>
      <c r="BT31" s="404"/>
      <c r="BU31" s="405"/>
      <c r="BV31" s="405"/>
      <c r="BW31" s="405"/>
      <c r="BX31" s="405"/>
      <c r="BY31" s="405"/>
      <c r="BZ31" s="405"/>
      <c r="CA31" s="406"/>
      <c r="CB31" s="61"/>
      <c r="CC31" s="39"/>
      <c r="CD31" s="69"/>
      <c r="CE31" s="34"/>
      <c r="CF31" s="34"/>
      <c r="CG31" s="34"/>
      <c r="CH31" s="34"/>
      <c r="CI31" s="34"/>
      <c r="CJ31" s="34"/>
      <c r="CK31" s="34"/>
      <c r="CL31" s="34"/>
      <c r="CM31" s="34"/>
      <c r="CN31" s="34"/>
      <c r="CO31" s="34"/>
      <c r="CP31" s="34"/>
      <c r="CQ31" s="34"/>
      <c r="CR31" s="34"/>
      <c r="CS31" s="34"/>
      <c r="CT31" s="34"/>
      <c r="CU31" s="34"/>
      <c r="CV31" s="34"/>
      <c r="CW31" s="34"/>
      <c r="CX31" s="35"/>
    </row>
    <row r="32" spans="1:102" ht="14.4" customHeight="1">
      <c r="A32" s="38"/>
      <c r="B32" s="68"/>
      <c r="C32" s="429"/>
      <c r="D32" s="427"/>
      <c r="E32" s="427"/>
      <c r="F32" s="427"/>
      <c r="G32" s="427"/>
      <c r="H32" s="427"/>
      <c r="I32" s="427"/>
      <c r="J32" s="427"/>
      <c r="K32" s="427"/>
      <c r="L32" s="427"/>
      <c r="M32" s="427"/>
      <c r="N32" s="428"/>
      <c r="O32" s="39"/>
      <c r="P32" s="34"/>
      <c r="Q32" s="58"/>
      <c r="R32" s="446"/>
      <c r="S32" s="447"/>
      <c r="T32" s="447"/>
      <c r="U32" s="447"/>
      <c r="V32" s="447"/>
      <c r="W32" s="447"/>
      <c r="X32" s="447"/>
      <c r="Y32" s="447"/>
      <c r="Z32" s="447"/>
      <c r="AA32" s="447"/>
      <c r="AB32" s="447"/>
      <c r="AC32" s="447"/>
      <c r="AD32" s="447"/>
      <c r="AE32" s="447"/>
      <c r="AF32" s="447"/>
      <c r="AG32" s="447"/>
      <c r="AH32" s="447"/>
      <c r="AI32" s="447"/>
      <c r="AJ32" s="447"/>
      <c r="AK32" s="447"/>
      <c r="AL32" s="447"/>
      <c r="AM32" s="447"/>
      <c r="AN32" s="447"/>
      <c r="AO32" s="447"/>
      <c r="AP32" s="447"/>
      <c r="AQ32" s="447"/>
      <c r="AR32" s="447"/>
      <c r="AS32" s="447"/>
      <c r="AT32" s="447"/>
      <c r="AU32" s="447"/>
      <c r="AV32" s="447"/>
      <c r="AW32" s="447"/>
      <c r="AX32" s="447"/>
      <c r="AY32" s="448"/>
      <c r="AZ32" s="59"/>
      <c r="BA32" s="34"/>
      <c r="BB32" s="60"/>
      <c r="BC32" s="389" t="s">
        <v>16</v>
      </c>
      <c r="BD32" s="390"/>
      <c r="BE32" s="390"/>
      <c r="BF32" s="390"/>
      <c r="BG32" s="390"/>
      <c r="BH32" s="390"/>
      <c r="BI32" s="390"/>
      <c r="BJ32" s="390"/>
      <c r="BK32" s="390"/>
      <c r="BL32" s="391"/>
      <c r="BM32" s="389" t="s">
        <v>27</v>
      </c>
      <c r="BN32" s="390"/>
      <c r="BO32" s="390"/>
      <c r="BP32" s="390"/>
      <c r="BQ32" s="390"/>
      <c r="BR32" s="390"/>
      <c r="BS32" s="391"/>
      <c r="BT32" s="389" t="s">
        <v>28</v>
      </c>
      <c r="BU32" s="390"/>
      <c r="BV32" s="390"/>
      <c r="BW32" s="390"/>
      <c r="BX32" s="390"/>
      <c r="BY32" s="390"/>
      <c r="BZ32" s="390"/>
      <c r="CA32" s="391"/>
      <c r="CB32" s="61"/>
      <c r="CC32" s="39"/>
      <c r="CD32" s="69"/>
      <c r="CE32" s="34"/>
      <c r="CF32" s="34"/>
      <c r="CG32" s="34"/>
      <c r="CH32" s="34"/>
      <c r="CI32" s="34"/>
      <c r="CJ32" s="34"/>
      <c r="CK32" s="34"/>
      <c r="CL32" s="34"/>
      <c r="CM32" s="34"/>
      <c r="CN32" s="34"/>
      <c r="CO32" s="34"/>
      <c r="CP32" s="34"/>
      <c r="CQ32" s="34"/>
      <c r="CR32" s="34"/>
      <c r="CS32" s="34"/>
      <c r="CT32" s="34"/>
      <c r="CU32" s="34"/>
      <c r="CV32" s="34"/>
      <c r="CW32" s="34"/>
      <c r="CX32" s="35"/>
    </row>
    <row r="33" spans="1:102" ht="24.75" customHeight="1">
      <c r="A33" s="38"/>
      <c r="B33" s="68"/>
      <c r="C33" s="429"/>
      <c r="D33" s="427"/>
      <c r="E33" s="427"/>
      <c r="F33" s="427"/>
      <c r="G33" s="427"/>
      <c r="H33" s="427"/>
      <c r="I33" s="427"/>
      <c r="J33" s="427"/>
      <c r="K33" s="427"/>
      <c r="L33" s="427"/>
      <c r="M33" s="427"/>
      <c r="N33" s="428"/>
      <c r="O33" s="39"/>
      <c r="P33" s="34"/>
      <c r="Q33" s="58"/>
      <c r="R33" s="446"/>
      <c r="S33" s="447"/>
      <c r="T33" s="447"/>
      <c r="U33" s="447"/>
      <c r="V33" s="447"/>
      <c r="W33" s="447"/>
      <c r="X33" s="447"/>
      <c r="Y33" s="447"/>
      <c r="Z33" s="447"/>
      <c r="AA33" s="447"/>
      <c r="AB33" s="447"/>
      <c r="AC33" s="447"/>
      <c r="AD33" s="447"/>
      <c r="AE33" s="447"/>
      <c r="AF33" s="447"/>
      <c r="AG33" s="447"/>
      <c r="AH33" s="447"/>
      <c r="AI33" s="447"/>
      <c r="AJ33" s="447"/>
      <c r="AK33" s="447"/>
      <c r="AL33" s="447"/>
      <c r="AM33" s="447"/>
      <c r="AN33" s="447"/>
      <c r="AO33" s="447"/>
      <c r="AP33" s="447"/>
      <c r="AQ33" s="447"/>
      <c r="AR33" s="447"/>
      <c r="AS33" s="447"/>
      <c r="AT33" s="447"/>
      <c r="AU33" s="447"/>
      <c r="AV33" s="447"/>
      <c r="AW33" s="447"/>
      <c r="AX33" s="447"/>
      <c r="AY33" s="448"/>
      <c r="AZ33" s="59"/>
      <c r="BA33" s="34"/>
      <c r="BB33" s="60"/>
      <c r="BC33" s="392"/>
      <c r="BD33" s="393"/>
      <c r="BE33" s="393"/>
      <c r="BF33" s="393"/>
      <c r="BG33" s="393"/>
      <c r="BH33" s="393"/>
      <c r="BI33" s="393"/>
      <c r="BJ33" s="393"/>
      <c r="BK33" s="393"/>
      <c r="BL33" s="394"/>
      <c r="BM33" s="392"/>
      <c r="BN33" s="393"/>
      <c r="BO33" s="393"/>
      <c r="BP33" s="393"/>
      <c r="BQ33" s="393"/>
      <c r="BR33" s="393"/>
      <c r="BS33" s="394"/>
      <c r="BT33" s="392"/>
      <c r="BU33" s="393"/>
      <c r="BV33" s="393"/>
      <c r="BW33" s="393"/>
      <c r="BX33" s="393"/>
      <c r="BY33" s="393"/>
      <c r="BZ33" s="393"/>
      <c r="CA33" s="394"/>
      <c r="CB33" s="61"/>
      <c r="CC33" s="39"/>
      <c r="CD33" s="69"/>
      <c r="CE33" s="34"/>
      <c r="CF33" s="34"/>
      <c r="CG33" s="34"/>
      <c r="CH33" s="34"/>
      <c r="CI33" s="34"/>
      <c r="CJ33" s="34"/>
      <c r="CK33" s="34"/>
      <c r="CL33" s="34"/>
      <c r="CM33" s="34"/>
      <c r="CN33" s="34"/>
      <c r="CO33" s="34"/>
      <c r="CP33" s="34"/>
      <c r="CQ33" s="34"/>
      <c r="CR33" s="34"/>
      <c r="CS33" s="34"/>
      <c r="CT33" s="34"/>
      <c r="CU33" s="34"/>
      <c r="CV33" s="34"/>
      <c r="CW33" s="34"/>
      <c r="CX33" s="35"/>
    </row>
    <row r="34" spans="1:102" ht="14.1" customHeight="1">
      <c r="A34" s="38"/>
      <c r="B34" s="68"/>
      <c r="C34" s="429"/>
      <c r="D34" s="427"/>
      <c r="E34" s="427"/>
      <c r="F34" s="427"/>
      <c r="G34" s="427"/>
      <c r="H34" s="427"/>
      <c r="I34" s="427"/>
      <c r="J34" s="427"/>
      <c r="K34" s="427"/>
      <c r="L34" s="427"/>
      <c r="M34" s="427"/>
      <c r="N34" s="428"/>
      <c r="O34" s="39"/>
      <c r="P34" s="34"/>
      <c r="Q34" s="58"/>
      <c r="R34" s="446"/>
      <c r="S34" s="447"/>
      <c r="T34" s="447"/>
      <c r="U34" s="447"/>
      <c r="V34" s="447"/>
      <c r="W34" s="447"/>
      <c r="X34" s="447"/>
      <c r="Y34" s="447"/>
      <c r="Z34" s="447"/>
      <c r="AA34" s="447"/>
      <c r="AB34" s="447"/>
      <c r="AC34" s="447"/>
      <c r="AD34" s="447"/>
      <c r="AE34" s="447"/>
      <c r="AF34" s="447"/>
      <c r="AG34" s="447"/>
      <c r="AH34" s="447"/>
      <c r="AI34" s="447"/>
      <c r="AJ34" s="447"/>
      <c r="AK34" s="447"/>
      <c r="AL34" s="447"/>
      <c r="AM34" s="447"/>
      <c r="AN34" s="447"/>
      <c r="AO34" s="447"/>
      <c r="AP34" s="447"/>
      <c r="AQ34" s="447"/>
      <c r="AR34" s="447"/>
      <c r="AS34" s="447"/>
      <c r="AT34" s="447"/>
      <c r="AU34" s="447"/>
      <c r="AV34" s="447"/>
      <c r="AW34" s="447"/>
      <c r="AX34" s="447"/>
      <c r="AY34" s="448"/>
      <c r="AZ34" s="59"/>
      <c r="BA34" s="34"/>
      <c r="BB34" s="60"/>
      <c r="BC34" s="389" t="s">
        <v>19</v>
      </c>
      <c r="BD34" s="390"/>
      <c r="BE34" s="390"/>
      <c r="BF34" s="390"/>
      <c r="BG34" s="390"/>
      <c r="BH34" s="390"/>
      <c r="BI34" s="390"/>
      <c r="BJ34" s="390"/>
      <c r="BK34" s="390"/>
      <c r="BL34" s="391"/>
      <c r="BM34" s="389" t="s">
        <v>29</v>
      </c>
      <c r="BN34" s="390"/>
      <c r="BO34" s="390"/>
      <c r="BP34" s="390"/>
      <c r="BQ34" s="390"/>
      <c r="BR34" s="390"/>
      <c r="BS34" s="391"/>
      <c r="BT34" s="389" t="s">
        <v>20</v>
      </c>
      <c r="BU34" s="390"/>
      <c r="BV34" s="390"/>
      <c r="BW34" s="390"/>
      <c r="BX34" s="390"/>
      <c r="BY34" s="390"/>
      <c r="BZ34" s="391"/>
      <c r="CA34" s="416"/>
      <c r="CB34" s="61"/>
      <c r="CC34" s="39"/>
      <c r="CD34" s="69"/>
      <c r="CE34" s="34"/>
      <c r="CF34" s="34"/>
      <c r="CG34" s="34"/>
      <c r="CH34" s="34"/>
      <c r="CI34" s="34"/>
      <c r="CJ34" s="34"/>
      <c r="CK34" s="34"/>
      <c r="CL34" s="34"/>
      <c r="CM34" s="34"/>
      <c r="CN34" s="34"/>
      <c r="CO34" s="34"/>
      <c r="CP34" s="34"/>
      <c r="CQ34" s="34"/>
      <c r="CR34" s="34"/>
      <c r="CS34" s="34"/>
      <c r="CT34" s="34"/>
      <c r="CU34" s="34"/>
      <c r="CV34" s="34"/>
      <c r="CW34" s="34"/>
      <c r="CX34" s="35"/>
    </row>
    <row r="35" spans="1:102" ht="26.25" customHeight="1">
      <c r="A35" s="38"/>
      <c r="B35" s="68"/>
      <c r="C35" s="429"/>
      <c r="D35" s="427"/>
      <c r="E35" s="427"/>
      <c r="F35" s="427"/>
      <c r="G35" s="427"/>
      <c r="H35" s="427"/>
      <c r="I35" s="427"/>
      <c r="J35" s="427"/>
      <c r="K35" s="427"/>
      <c r="L35" s="427"/>
      <c r="M35" s="427"/>
      <c r="N35" s="428"/>
      <c r="O35" s="39"/>
      <c r="P35" s="34"/>
      <c r="Q35" s="58"/>
      <c r="R35" s="446"/>
      <c r="S35" s="447"/>
      <c r="T35" s="447"/>
      <c r="U35" s="447"/>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8"/>
      <c r="AZ35" s="59"/>
      <c r="BA35" s="34"/>
      <c r="BB35" s="60"/>
      <c r="BC35" s="392"/>
      <c r="BD35" s="393"/>
      <c r="BE35" s="393"/>
      <c r="BF35" s="393"/>
      <c r="BG35" s="393"/>
      <c r="BH35" s="393"/>
      <c r="BI35" s="393"/>
      <c r="BJ35" s="393"/>
      <c r="BK35" s="393"/>
      <c r="BL35" s="394"/>
      <c r="BM35" s="392"/>
      <c r="BN35" s="393"/>
      <c r="BO35" s="393"/>
      <c r="BP35" s="393"/>
      <c r="BQ35" s="393"/>
      <c r="BR35" s="393"/>
      <c r="BS35" s="394"/>
      <c r="BT35" s="392"/>
      <c r="BU35" s="393"/>
      <c r="BV35" s="393"/>
      <c r="BW35" s="393"/>
      <c r="BX35" s="393"/>
      <c r="BY35" s="393"/>
      <c r="BZ35" s="394"/>
      <c r="CA35" s="417"/>
      <c r="CB35" s="61"/>
      <c r="CC35" s="39"/>
      <c r="CD35" s="69"/>
      <c r="CE35" s="34"/>
      <c r="CF35" s="34"/>
      <c r="CG35" s="34"/>
      <c r="CH35" s="34"/>
      <c r="CI35" s="34"/>
      <c r="CJ35" s="34"/>
      <c r="CK35" s="34"/>
      <c r="CL35" s="34"/>
      <c r="CM35" s="34"/>
      <c r="CN35" s="34"/>
      <c r="CO35" s="34"/>
      <c r="CP35" s="34"/>
      <c r="CQ35" s="34"/>
      <c r="CR35" s="34"/>
      <c r="CS35" s="34"/>
      <c r="CT35" s="34"/>
      <c r="CU35" s="34"/>
      <c r="CV35" s="34"/>
      <c r="CW35" s="34"/>
      <c r="CX35" s="35"/>
    </row>
    <row r="36" spans="1:102" ht="14.4" customHeight="1">
      <c r="A36" s="38"/>
      <c r="B36" s="68"/>
      <c r="C36" s="429"/>
      <c r="D36" s="427"/>
      <c r="E36" s="427"/>
      <c r="F36" s="427"/>
      <c r="G36" s="427"/>
      <c r="H36" s="427"/>
      <c r="I36" s="427"/>
      <c r="J36" s="427"/>
      <c r="K36" s="427"/>
      <c r="L36" s="427"/>
      <c r="M36" s="427"/>
      <c r="N36" s="428"/>
      <c r="O36" s="39"/>
      <c r="P36" s="34"/>
      <c r="Q36" s="58"/>
      <c r="R36" s="446"/>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7"/>
      <c r="AY36" s="448"/>
      <c r="AZ36" s="59"/>
      <c r="BA36" s="34"/>
      <c r="BB36" s="60"/>
      <c r="BC36" s="407" t="s">
        <v>22</v>
      </c>
      <c r="BD36" s="408"/>
      <c r="BE36" s="408"/>
      <c r="BF36" s="408"/>
      <c r="BG36" s="408"/>
      <c r="BH36" s="408"/>
      <c r="BI36" s="408"/>
      <c r="BJ36" s="408"/>
      <c r="BK36" s="408"/>
      <c r="BL36" s="409"/>
      <c r="BM36" s="407" t="s">
        <v>23</v>
      </c>
      <c r="BN36" s="408"/>
      <c r="BO36" s="408"/>
      <c r="BP36" s="408"/>
      <c r="BQ36" s="408"/>
      <c r="BR36" s="408"/>
      <c r="BS36" s="408"/>
      <c r="BT36" s="408"/>
      <c r="BU36" s="408"/>
      <c r="BV36" s="408"/>
      <c r="BW36" s="408"/>
      <c r="BX36" s="408"/>
      <c r="BY36" s="408"/>
      <c r="BZ36" s="408"/>
      <c r="CA36" s="409"/>
      <c r="CB36" s="61"/>
      <c r="CC36" s="39"/>
      <c r="CD36" s="69"/>
      <c r="CE36" s="34"/>
      <c r="CF36" s="34"/>
      <c r="CG36" s="34"/>
      <c r="CH36" s="34"/>
      <c r="CI36" s="34"/>
      <c r="CJ36" s="34"/>
      <c r="CK36" s="34"/>
      <c r="CL36" s="34"/>
      <c r="CM36" s="34"/>
      <c r="CN36" s="34"/>
      <c r="CO36" s="34"/>
      <c r="CP36" s="34"/>
      <c r="CQ36" s="34"/>
      <c r="CR36" s="34"/>
      <c r="CS36" s="34"/>
      <c r="CT36" s="34"/>
      <c r="CU36" s="34"/>
      <c r="CV36" s="34"/>
      <c r="CW36" s="34"/>
      <c r="CX36" s="35"/>
    </row>
    <row r="37" spans="1:102" ht="14.4" customHeight="1">
      <c r="A37" s="38"/>
      <c r="B37" s="68"/>
      <c r="C37" s="429"/>
      <c r="D37" s="427"/>
      <c r="E37" s="427"/>
      <c r="F37" s="427"/>
      <c r="G37" s="427"/>
      <c r="H37" s="427"/>
      <c r="I37" s="427"/>
      <c r="J37" s="427"/>
      <c r="K37" s="427"/>
      <c r="L37" s="427"/>
      <c r="M37" s="427"/>
      <c r="N37" s="428"/>
      <c r="O37" s="39"/>
      <c r="P37" s="34"/>
      <c r="Q37" s="58"/>
      <c r="R37" s="446"/>
      <c r="S37" s="447"/>
      <c r="T37" s="447"/>
      <c r="U37" s="447"/>
      <c r="V37" s="447"/>
      <c r="W37" s="447"/>
      <c r="X37" s="447"/>
      <c r="Y37" s="447"/>
      <c r="Z37" s="447"/>
      <c r="AA37" s="447"/>
      <c r="AB37" s="447"/>
      <c r="AC37" s="447"/>
      <c r="AD37" s="447"/>
      <c r="AE37" s="447"/>
      <c r="AF37" s="447"/>
      <c r="AG37" s="447"/>
      <c r="AH37" s="447"/>
      <c r="AI37" s="447"/>
      <c r="AJ37" s="447"/>
      <c r="AK37" s="447"/>
      <c r="AL37" s="447"/>
      <c r="AM37" s="447"/>
      <c r="AN37" s="447"/>
      <c r="AO37" s="447"/>
      <c r="AP37" s="447"/>
      <c r="AQ37" s="447"/>
      <c r="AR37" s="447"/>
      <c r="AS37" s="447"/>
      <c r="AT37" s="447"/>
      <c r="AU37" s="447"/>
      <c r="AV37" s="447"/>
      <c r="AW37" s="447"/>
      <c r="AX37" s="447"/>
      <c r="AY37" s="448"/>
      <c r="AZ37" s="59"/>
      <c r="BA37" s="34"/>
      <c r="BB37" s="60"/>
      <c r="BC37" s="410"/>
      <c r="BD37" s="411"/>
      <c r="BE37" s="411"/>
      <c r="BF37" s="411"/>
      <c r="BG37" s="411"/>
      <c r="BH37" s="411"/>
      <c r="BI37" s="411"/>
      <c r="BJ37" s="411"/>
      <c r="BK37" s="411"/>
      <c r="BL37" s="412"/>
      <c r="BM37" s="410"/>
      <c r="BN37" s="411"/>
      <c r="BO37" s="411"/>
      <c r="BP37" s="411"/>
      <c r="BQ37" s="411"/>
      <c r="BR37" s="411"/>
      <c r="BS37" s="411"/>
      <c r="BT37" s="411"/>
      <c r="BU37" s="411"/>
      <c r="BV37" s="411"/>
      <c r="BW37" s="411"/>
      <c r="BX37" s="411"/>
      <c r="BY37" s="411"/>
      <c r="BZ37" s="411"/>
      <c r="CA37" s="412"/>
      <c r="CB37" s="61"/>
      <c r="CC37" s="39"/>
      <c r="CD37" s="69"/>
      <c r="CE37" s="34"/>
      <c r="CF37" s="34"/>
      <c r="CG37" s="34"/>
      <c r="CH37" s="34"/>
      <c r="CI37" s="34"/>
      <c r="CJ37" s="34"/>
      <c r="CK37" s="34"/>
      <c r="CL37" s="34"/>
      <c r="CM37" s="34"/>
      <c r="CN37" s="34"/>
      <c r="CO37" s="34"/>
      <c r="CP37" s="34"/>
      <c r="CQ37" s="34"/>
      <c r="CR37" s="34"/>
      <c r="CS37" s="34"/>
      <c r="CT37" s="34"/>
      <c r="CU37" s="34"/>
      <c r="CV37" s="34"/>
      <c r="CW37" s="34"/>
      <c r="CX37" s="35"/>
    </row>
    <row r="38" spans="1:102" ht="76.5" customHeight="1">
      <c r="A38" s="38"/>
      <c r="B38" s="68"/>
      <c r="C38" s="430"/>
      <c r="D38" s="431"/>
      <c r="E38" s="431"/>
      <c r="F38" s="431"/>
      <c r="G38" s="431"/>
      <c r="H38" s="431"/>
      <c r="I38" s="431"/>
      <c r="J38" s="431"/>
      <c r="K38" s="431"/>
      <c r="L38" s="431"/>
      <c r="M38" s="431"/>
      <c r="N38" s="432"/>
      <c r="O38" s="39"/>
      <c r="P38" s="34"/>
      <c r="Q38" s="58"/>
      <c r="R38" s="449"/>
      <c r="S38" s="450"/>
      <c r="T38" s="450"/>
      <c r="U38" s="450"/>
      <c r="V38" s="450"/>
      <c r="W38" s="450"/>
      <c r="X38" s="450"/>
      <c r="Y38" s="450"/>
      <c r="Z38" s="450"/>
      <c r="AA38" s="450"/>
      <c r="AB38" s="450"/>
      <c r="AC38" s="450"/>
      <c r="AD38" s="450"/>
      <c r="AE38" s="450"/>
      <c r="AF38" s="450"/>
      <c r="AG38" s="450"/>
      <c r="AH38" s="450"/>
      <c r="AI38" s="450"/>
      <c r="AJ38" s="450"/>
      <c r="AK38" s="450"/>
      <c r="AL38" s="450"/>
      <c r="AM38" s="450"/>
      <c r="AN38" s="450"/>
      <c r="AO38" s="450"/>
      <c r="AP38" s="450"/>
      <c r="AQ38" s="450"/>
      <c r="AR38" s="450"/>
      <c r="AS38" s="450"/>
      <c r="AT38" s="450"/>
      <c r="AU38" s="450"/>
      <c r="AV38" s="450"/>
      <c r="AW38" s="450"/>
      <c r="AX38" s="450"/>
      <c r="AY38" s="451"/>
      <c r="AZ38" s="59"/>
      <c r="BA38" s="34"/>
      <c r="BB38" s="60"/>
      <c r="BC38" s="413"/>
      <c r="BD38" s="414"/>
      <c r="BE38" s="414"/>
      <c r="BF38" s="414"/>
      <c r="BG38" s="414"/>
      <c r="BH38" s="414"/>
      <c r="BI38" s="414"/>
      <c r="BJ38" s="414"/>
      <c r="BK38" s="414"/>
      <c r="BL38" s="415"/>
      <c r="BM38" s="413"/>
      <c r="BN38" s="414"/>
      <c r="BO38" s="414"/>
      <c r="BP38" s="414"/>
      <c r="BQ38" s="414"/>
      <c r="BR38" s="414"/>
      <c r="BS38" s="414"/>
      <c r="BT38" s="414"/>
      <c r="BU38" s="414"/>
      <c r="BV38" s="414"/>
      <c r="BW38" s="414"/>
      <c r="BX38" s="414"/>
      <c r="BY38" s="414"/>
      <c r="BZ38" s="414"/>
      <c r="CA38" s="415"/>
      <c r="CB38" s="61"/>
      <c r="CC38" s="39"/>
      <c r="CD38" s="69"/>
      <c r="CE38" s="34"/>
      <c r="CF38" s="34"/>
      <c r="CG38" s="34"/>
      <c r="CH38" s="34"/>
      <c r="CI38" s="34"/>
      <c r="CJ38" s="34"/>
      <c r="CK38" s="34"/>
      <c r="CL38" s="34"/>
      <c r="CM38" s="34"/>
      <c r="CN38" s="34"/>
      <c r="CO38" s="34"/>
      <c r="CP38" s="34"/>
      <c r="CQ38" s="34"/>
      <c r="CR38" s="34"/>
      <c r="CS38" s="34"/>
      <c r="CT38" s="34"/>
      <c r="CU38" s="34"/>
      <c r="CV38" s="34"/>
      <c r="CW38" s="34"/>
      <c r="CX38" s="35"/>
    </row>
    <row r="39" spans="1:102" ht="15" customHeight="1">
      <c r="A39" s="38"/>
      <c r="B39" s="70"/>
      <c r="C39" s="71"/>
      <c r="D39" s="71"/>
      <c r="E39" s="71"/>
      <c r="F39" s="71"/>
      <c r="G39" s="71"/>
      <c r="H39" s="71"/>
      <c r="I39" s="71"/>
      <c r="J39" s="71"/>
      <c r="K39" s="71"/>
      <c r="L39" s="71"/>
      <c r="M39" s="71"/>
      <c r="N39" s="71"/>
      <c r="O39" s="34"/>
      <c r="P39" s="34"/>
      <c r="Q39" s="34"/>
      <c r="R39" s="64"/>
      <c r="S39" s="64"/>
      <c r="T39" s="64"/>
      <c r="U39" s="64"/>
      <c r="V39" s="64"/>
      <c r="W39" s="64"/>
      <c r="X39" s="64"/>
      <c r="Y39" s="64"/>
      <c r="Z39" s="72"/>
      <c r="AA39" s="72"/>
      <c r="AB39" s="64"/>
      <c r="AC39" s="64"/>
      <c r="AD39" s="64"/>
      <c r="AE39" s="64"/>
      <c r="AF39" s="64"/>
      <c r="AG39" s="64"/>
      <c r="AH39" s="64"/>
      <c r="AI39" s="64"/>
      <c r="AJ39" s="64"/>
      <c r="AK39" s="64"/>
      <c r="AL39" s="64"/>
      <c r="AM39" s="64"/>
      <c r="AN39" s="73"/>
      <c r="AO39" s="73"/>
      <c r="AP39" s="73"/>
      <c r="AQ39" s="73"/>
      <c r="AR39" s="73"/>
      <c r="AS39" s="73"/>
      <c r="AT39" s="73"/>
      <c r="AU39" s="64"/>
      <c r="AV39" s="64"/>
      <c r="AW39" s="64"/>
      <c r="AX39" s="64"/>
      <c r="AY39" s="64"/>
      <c r="AZ39" s="34"/>
      <c r="BA39" s="34"/>
      <c r="BB39" s="34"/>
      <c r="BC39" s="66"/>
      <c r="BD39" s="66"/>
      <c r="BE39" s="66"/>
      <c r="BF39" s="66"/>
      <c r="BG39" s="66"/>
      <c r="BH39" s="66"/>
      <c r="BI39" s="66"/>
      <c r="BJ39" s="66"/>
      <c r="BK39" s="66"/>
      <c r="BL39" s="66"/>
      <c r="BM39" s="66"/>
      <c r="BN39" s="66"/>
      <c r="BO39" s="66"/>
      <c r="BP39" s="66"/>
      <c r="BQ39" s="66"/>
      <c r="BR39" s="66"/>
      <c r="BS39" s="66"/>
      <c r="BT39" s="66"/>
      <c r="BU39" s="66"/>
      <c r="BV39" s="66"/>
      <c r="BW39" s="66"/>
      <c r="BX39" s="66"/>
      <c r="BY39" s="74"/>
      <c r="BZ39" s="66"/>
      <c r="CA39" s="66"/>
      <c r="CB39" s="41"/>
      <c r="CC39" s="39"/>
      <c r="CD39" s="13"/>
      <c r="CE39" s="34"/>
      <c r="CF39" s="34"/>
      <c r="CG39" s="34"/>
      <c r="CH39" s="34"/>
      <c r="CI39" s="34"/>
      <c r="CJ39" s="34"/>
      <c r="CK39" s="34"/>
      <c r="CL39" s="34"/>
      <c r="CM39" s="34"/>
      <c r="CN39" s="34"/>
      <c r="CO39" s="34"/>
      <c r="CP39" s="34"/>
      <c r="CQ39" s="34"/>
      <c r="CR39" s="34"/>
      <c r="CS39" s="34"/>
      <c r="CT39" s="34"/>
      <c r="CU39" s="34"/>
      <c r="CV39" s="34"/>
      <c r="CW39" s="34"/>
      <c r="CX39" s="35"/>
    </row>
    <row r="40" spans="1:102" ht="18.600000000000001" customHeight="1">
      <c r="A40" s="38"/>
      <c r="B40" s="68"/>
      <c r="C40" s="440" t="s">
        <v>30</v>
      </c>
      <c r="D40" s="441"/>
      <c r="E40" s="441"/>
      <c r="F40" s="441"/>
      <c r="G40" s="441"/>
      <c r="H40" s="441"/>
      <c r="I40" s="441"/>
      <c r="J40" s="441"/>
      <c r="K40" s="441"/>
      <c r="L40" s="441"/>
      <c r="M40" s="441"/>
      <c r="N40" s="442"/>
      <c r="O40" s="39"/>
      <c r="P40" s="34"/>
      <c r="Q40" s="58"/>
      <c r="R40" s="443" t="s">
        <v>31</v>
      </c>
      <c r="S40" s="444"/>
      <c r="T40" s="444"/>
      <c r="U40" s="444"/>
      <c r="V40" s="444"/>
      <c r="W40" s="444"/>
      <c r="X40" s="444"/>
      <c r="Y40" s="444"/>
      <c r="Z40" s="444"/>
      <c r="AA40" s="444"/>
      <c r="AB40" s="444"/>
      <c r="AC40" s="444"/>
      <c r="AD40" s="444"/>
      <c r="AE40" s="444"/>
      <c r="AF40" s="444"/>
      <c r="AG40" s="444"/>
      <c r="AH40" s="444"/>
      <c r="AI40" s="444"/>
      <c r="AJ40" s="444"/>
      <c r="AK40" s="444"/>
      <c r="AL40" s="444"/>
      <c r="AM40" s="444"/>
      <c r="AN40" s="444"/>
      <c r="AO40" s="444"/>
      <c r="AP40" s="444"/>
      <c r="AQ40" s="444"/>
      <c r="AR40" s="444"/>
      <c r="AS40" s="444"/>
      <c r="AT40" s="444"/>
      <c r="AU40" s="444"/>
      <c r="AV40" s="444"/>
      <c r="AW40" s="444"/>
      <c r="AX40" s="444"/>
      <c r="AY40" s="445"/>
      <c r="AZ40" s="59"/>
      <c r="BA40" s="34"/>
      <c r="BB40" s="60"/>
      <c r="BC40" s="395" t="s">
        <v>12</v>
      </c>
      <c r="BD40" s="396"/>
      <c r="BE40" s="396"/>
      <c r="BF40" s="396"/>
      <c r="BG40" s="396"/>
      <c r="BH40" s="396"/>
      <c r="BI40" s="396"/>
      <c r="BJ40" s="396"/>
      <c r="BK40" s="396"/>
      <c r="BL40" s="397"/>
      <c r="BM40" s="401" t="s">
        <v>13</v>
      </c>
      <c r="BN40" s="402"/>
      <c r="BO40" s="402"/>
      <c r="BP40" s="402"/>
      <c r="BQ40" s="402"/>
      <c r="BR40" s="402"/>
      <c r="BS40" s="403"/>
      <c r="BT40" s="401" t="s">
        <v>14</v>
      </c>
      <c r="BU40" s="402"/>
      <c r="BV40" s="402"/>
      <c r="BW40" s="402"/>
      <c r="BX40" s="402"/>
      <c r="BY40" s="402"/>
      <c r="BZ40" s="402"/>
      <c r="CA40" s="403"/>
      <c r="CB40" s="61"/>
      <c r="CC40" s="39"/>
      <c r="CD40" s="13"/>
      <c r="CE40" s="34"/>
      <c r="CF40" s="34"/>
      <c r="CG40" s="34"/>
      <c r="CH40" s="34"/>
      <c r="CI40" s="34"/>
      <c r="CJ40" s="34"/>
      <c r="CK40" s="34"/>
      <c r="CL40" s="34"/>
      <c r="CM40" s="34"/>
      <c r="CN40" s="34"/>
      <c r="CO40" s="34"/>
      <c r="CP40" s="34"/>
      <c r="CQ40" s="34"/>
      <c r="CR40" s="34"/>
      <c r="CS40" s="34"/>
      <c r="CT40" s="34"/>
      <c r="CU40" s="34"/>
      <c r="CV40" s="34"/>
      <c r="CW40" s="34"/>
      <c r="CX40" s="35"/>
    </row>
    <row r="41" spans="1:102" ht="47.1" customHeight="1">
      <c r="A41" s="38"/>
      <c r="B41" s="68"/>
      <c r="C41" s="426" t="s">
        <v>32</v>
      </c>
      <c r="D41" s="427"/>
      <c r="E41" s="427"/>
      <c r="F41" s="427"/>
      <c r="G41" s="427"/>
      <c r="H41" s="427"/>
      <c r="I41" s="427"/>
      <c r="J41" s="427"/>
      <c r="K41" s="427"/>
      <c r="L41" s="427"/>
      <c r="M41" s="427"/>
      <c r="N41" s="428"/>
      <c r="O41" s="39"/>
      <c r="P41" s="34"/>
      <c r="Q41" s="58"/>
      <c r="R41" s="446"/>
      <c r="S41" s="447"/>
      <c r="T41" s="447"/>
      <c r="U41" s="447"/>
      <c r="V41" s="447"/>
      <c r="W41" s="447"/>
      <c r="X41" s="447"/>
      <c r="Y41" s="447"/>
      <c r="Z41" s="447"/>
      <c r="AA41" s="447"/>
      <c r="AB41" s="447"/>
      <c r="AC41" s="447"/>
      <c r="AD41" s="447"/>
      <c r="AE41" s="447"/>
      <c r="AF41" s="447"/>
      <c r="AG41" s="447"/>
      <c r="AH41" s="447"/>
      <c r="AI41" s="447"/>
      <c r="AJ41" s="447"/>
      <c r="AK41" s="447"/>
      <c r="AL41" s="447"/>
      <c r="AM41" s="447"/>
      <c r="AN41" s="447"/>
      <c r="AO41" s="447"/>
      <c r="AP41" s="447"/>
      <c r="AQ41" s="447"/>
      <c r="AR41" s="447"/>
      <c r="AS41" s="447"/>
      <c r="AT41" s="447"/>
      <c r="AU41" s="447"/>
      <c r="AV41" s="447"/>
      <c r="AW41" s="447"/>
      <c r="AX41" s="447"/>
      <c r="AY41" s="448"/>
      <c r="AZ41" s="59"/>
      <c r="BA41" s="34"/>
      <c r="BB41" s="60"/>
      <c r="BC41" s="398"/>
      <c r="BD41" s="399"/>
      <c r="BE41" s="399"/>
      <c r="BF41" s="399"/>
      <c r="BG41" s="399"/>
      <c r="BH41" s="399"/>
      <c r="BI41" s="399"/>
      <c r="BJ41" s="399"/>
      <c r="BK41" s="399"/>
      <c r="BL41" s="400"/>
      <c r="BM41" s="404"/>
      <c r="BN41" s="405"/>
      <c r="BO41" s="405"/>
      <c r="BP41" s="405"/>
      <c r="BQ41" s="405"/>
      <c r="BR41" s="405"/>
      <c r="BS41" s="406"/>
      <c r="BT41" s="404"/>
      <c r="BU41" s="405"/>
      <c r="BV41" s="405"/>
      <c r="BW41" s="405"/>
      <c r="BX41" s="405"/>
      <c r="BY41" s="405"/>
      <c r="BZ41" s="405"/>
      <c r="CA41" s="406"/>
      <c r="CB41" s="61"/>
      <c r="CC41" s="39"/>
      <c r="CD41" s="13"/>
      <c r="CE41" s="34"/>
      <c r="CF41" s="34"/>
      <c r="CG41" s="34"/>
      <c r="CH41" s="34"/>
      <c r="CI41" s="34"/>
      <c r="CJ41" s="34"/>
      <c r="CK41" s="34"/>
      <c r="CL41" s="34"/>
      <c r="CM41" s="34"/>
      <c r="CN41" s="34"/>
      <c r="CO41" s="34"/>
      <c r="CP41" s="34"/>
      <c r="CQ41" s="34"/>
      <c r="CR41" s="34"/>
      <c r="CS41" s="34"/>
      <c r="CT41" s="34"/>
      <c r="CU41" s="34"/>
      <c r="CV41" s="34"/>
      <c r="CW41" s="34"/>
      <c r="CX41" s="35"/>
    </row>
    <row r="42" spans="1:102" ht="14.4" customHeight="1">
      <c r="A42" s="38"/>
      <c r="B42" s="68"/>
      <c r="C42" s="429"/>
      <c r="D42" s="427"/>
      <c r="E42" s="427"/>
      <c r="F42" s="427"/>
      <c r="G42" s="427"/>
      <c r="H42" s="427"/>
      <c r="I42" s="427"/>
      <c r="J42" s="427"/>
      <c r="K42" s="427"/>
      <c r="L42" s="427"/>
      <c r="M42" s="427"/>
      <c r="N42" s="428"/>
      <c r="O42" s="39"/>
      <c r="P42" s="34"/>
      <c r="Q42" s="58"/>
      <c r="R42" s="446"/>
      <c r="S42" s="447"/>
      <c r="T42" s="447"/>
      <c r="U42" s="447"/>
      <c r="V42" s="447"/>
      <c r="W42" s="447"/>
      <c r="X42" s="447"/>
      <c r="Y42" s="447"/>
      <c r="Z42" s="447"/>
      <c r="AA42" s="447"/>
      <c r="AB42" s="447"/>
      <c r="AC42" s="447"/>
      <c r="AD42" s="447"/>
      <c r="AE42" s="447"/>
      <c r="AF42" s="447"/>
      <c r="AG42" s="447"/>
      <c r="AH42" s="447"/>
      <c r="AI42" s="447"/>
      <c r="AJ42" s="447"/>
      <c r="AK42" s="447"/>
      <c r="AL42" s="447"/>
      <c r="AM42" s="447"/>
      <c r="AN42" s="447"/>
      <c r="AO42" s="447"/>
      <c r="AP42" s="447"/>
      <c r="AQ42" s="447"/>
      <c r="AR42" s="447"/>
      <c r="AS42" s="447"/>
      <c r="AT42" s="447"/>
      <c r="AU42" s="447"/>
      <c r="AV42" s="447"/>
      <c r="AW42" s="447"/>
      <c r="AX42" s="447"/>
      <c r="AY42" s="448"/>
      <c r="AZ42" s="59"/>
      <c r="BA42" s="34"/>
      <c r="BB42" s="60"/>
      <c r="BC42" s="389" t="s">
        <v>16</v>
      </c>
      <c r="BD42" s="390"/>
      <c r="BE42" s="390"/>
      <c r="BF42" s="390"/>
      <c r="BG42" s="390"/>
      <c r="BH42" s="390"/>
      <c r="BI42" s="390"/>
      <c r="BJ42" s="390"/>
      <c r="BK42" s="390"/>
      <c r="BL42" s="391"/>
      <c r="BM42" s="389" t="s">
        <v>27</v>
      </c>
      <c r="BN42" s="390"/>
      <c r="BO42" s="390"/>
      <c r="BP42" s="390"/>
      <c r="BQ42" s="390"/>
      <c r="BR42" s="390"/>
      <c r="BS42" s="391"/>
      <c r="BT42" s="389" t="s">
        <v>33</v>
      </c>
      <c r="BU42" s="390"/>
      <c r="BV42" s="390"/>
      <c r="BW42" s="390"/>
      <c r="BX42" s="390"/>
      <c r="BY42" s="390"/>
      <c r="BZ42" s="390"/>
      <c r="CA42" s="391"/>
      <c r="CB42" s="61"/>
      <c r="CC42" s="39"/>
      <c r="CD42" s="13"/>
      <c r="CE42" s="34"/>
      <c r="CF42" s="34"/>
      <c r="CG42" s="34"/>
      <c r="CH42" s="34"/>
      <c r="CI42" s="34"/>
      <c r="CJ42" s="34"/>
      <c r="CK42" s="34"/>
      <c r="CL42" s="34"/>
      <c r="CM42" s="34"/>
      <c r="CN42" s="34"/>
      <c r="CO42" s="34"/>
      <c r="CP42" s="34"/>
      <c r="CQ42" s="34"/>
      <c r="CR42" s="34"/>
      <c r="CS42" s="34"/>
      <c r="CT42" s="34"/>
      <c r="CU42" s="34"/>
      <c r="CV42" s="34"/>
      <c r="CW42" s="34"/>
      <c r="CX42" s="35"/>
    </row>
    <row r="43" spans="1:102" ht="30" customHeight="1">
      <c r="A43" s="38"/>
      <c r="B43" s="68"/>
      <c r="C43" s="429"/>
      <c r="D43" s="427"/>
      <c r="E43" s="427"/>
      <c r="F43" s="427"/>
      <c r="G43" s="427"/>
      <c r="H43" s="427"/>
      <c r="I43" s="427"/>
      <c r="J43" s="427"/>
      <c r="K43" s="427"/>
      <c r="L43" s="427"/>
      <c r="M43" s="427"/>
      <c r="N43" s="428"/>
      <c r="O43" s="39"/>
      <c r="P43" s="34"/>
      <c r="Q43" s="58"/>
      <c r="R43" s="446"/>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7"/>
      <c r="AY43" s="448"/>
      <c r="AZ43" s="59"/>
      <c r="BA43" s="34"/>
      <c r="BB43" s="60"/>
      <c r="BC43" s="392"/>
      <c r="BD43" s="393"/>
      <c r="BE43" s="393"/>
      <c r="BF43" s="393"/>
      <c r="BG43" s="393"/>
      <c r="BH43" s="393"/>
      <c r="BI43" s="393"/>
      <c r="BJ43" s="393"/>
      <c r="BK43" s="393"/>
      <c r="BL43" s="394"/>
      <c r="BM43" s="392"/>
      <c r="BN43" s="393"/>
      <c r="BO43" s="393"/>
      <c r="BP43" s="393"/>
      <c r="BQ43" s="393"/>
      <c r="BR43" s="393"/>
      <c r="BS43" s="394"/>
      <c r="BT43" s="392"/>
      <c r="BU43" s="393"/>
      <c r="BV43" s="393"/>
      <c r="BW43" s="393"/>
      <c r="BX43" s="393"/>
      <c r="BY43" s="393"/>
      <c r="BZ43" s="393"/>
      <c r="CA43" s="394"/>
      <c r="CB43" s="61"/>
      <c r="CC43" s="39"/>
      <c r="CD43" s="13"/>
      <c r="CE43" s="34"/>
      <c r="CF43" s="34"/>
      <c r="CG43" s="34"/>
      <c r="CH43" s="34"/>
      <c r="CI43" s="34"/>
      <c r="CJ43" s="34"/>
      <c r="CK43" s="34"/>
      <c r="CL43" s="34"/>
      <c r="CM43" s="34"/>
      <c r="CN43" s="34"/>
      <c r="CO43" s="34"/>
      <c r="CP43" s="34"/>
      <c r="CQ43" s="34"/>
      <c r="CR43" s="34"/>
      <c r="CS43" s="34"/>
      <c r="CT43" s="34"/>
      <c r="CU43" s="34"/>
      <c r="CV43" s="34"/>
      <c r="CW43" s="34"/>
      <c r="CX43" s="35"/>
    </row>
    <row r="44" spans="1:102" ht="14.4" customHeight="1">
      <c r="A44" s="38"/>
      <c r="B44" s="68"/>
      <c r="C44" s="429"/>
      <c r="D44" s="427"/>
      <c r="E44" s="427"/>
      <c r="F44" s="427"/>
      <c r="G44" s="427"/>
      <c r="H44" s="427"/>
      <c r="I44" s="427"/>
      <c r="J44" s="427"/>
      <c r="K44" s="427"/>
      <c r="L44" s="427"/>
      <c r="M44" s="427"/>
      <c r="N44" s="428"/>
      <c r="O44" s="39"/>
      <c r="P44" s="34"/>
      <c r="Q44" s="58"/>
      <c r="R44" s="446"/>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7"/>
      <c r="AY44" s="448"/>
      <c r="AZ44" s="59"/>
      <c r="BA44" s="34"/>
      <c r="BB44" s="60"/>
      <c r="BC44" s="389" t="s">
        <v>19</v>
      </c>
      <c r="BD44" s="390"/>
      <c r="BE44" s="390"/>
      <c r="BF44" s="390"/>
      <c r="BG44" s="390"/>
      <c r="BH44" s="390"/>
      <c r="BI44" s="390"/>
      <c r="BJ44" s="390"/>
      <c r="BK44" s="390"/>
      <c r="BL44" s="391"/>
      <c r="BM44" s="389" t="s">
        <v>20</v>
      </c>
      <c r="BN44" s="390"/>
      <c r="BO44" s="390"/>
      <c r="BP44" s="390"/>
      <c r="BQ44" s="390"/>
      <c r="BR44" s="390"/>
      <c r="BS44" s="391"/>
      <c r="BT44" s="389" t="s">
        <v>21</v>
      </c>
      <c r="BU44" s="390"/>
      <c r="BV44" s="390"/>
      <c r="BW44" s="390"/>
      <c r="BX44" s="390"/>
      <c r="BY44" s="390"/>
      <c r="BZ44" s="390"/>
      <c r="CA44" s="391"/>
      <c r="CB44" s="61"/>
      <c r="CC44" s="39"/>
      <c r="CD44" s="13"/>
      <c r="CE44" s="34"/>
      <c r="CF44" s="34"/>
      <c r="CG44" s="34"/>
      <c r="CH44" s="34"/>
      <c r="CI44" s="34"/>
      <c r="CJ44" s="34"/>
      <c r="CK44" s="34"/>
      <c r="CL44" s="34"/>
      <c r="CM44" s="34"/>
      <c r="CN44" s="34"/>
      <c r="CO44" s="34"/>
      <c r="CP44" s="34"/>
      <c r="CQ44" s="34"/>
      <c r="CR44" s="34"/>
      <c r="CS44" s="34"/>
      <c r="CT44" s="34"/>
      <c r="CU44" s="34"/>
      <c r="CV44" s="34"/>
      <c r="CW44" s="34"/>
      <c r="CX44" s="35"/>
    </row>
    <row r="45" spans="1:102" ht="25.5" customHeight="1">
      <c r="A45" s="38"/>
      <c r="B45" s="68"/>
      <c r="C45" s="429"/>
      <c r="D45" s="427"/>
      <c r="E45" s="427"/>
      <c r="F45" s="427"/>
      <c r="G45" s="427"/>
      <c r="H45" s="427"/>
      <c r="I45" s="427"/>
      <c r="J45" s="427"/>
      <c r="K45" s="427"/>
      <c r="L45" s="427"/>
      <c r="M45" s="427"/>
      <c r="N45" s="428"/>
      <c r="O45" s="39"/>
      <c r="P45" s="34"/>
      <c r="Q45" s="58"/>
      <c r="R45" s="446"/>
      <c r="S45" s="447"/>
      <c r="T45" s="447"/>
      <c r="U45" s="447"/>
      <c r="V45" s="447"/>
      <c r="W45" s="447"/>
      <c r="X45" s="447"/>
      <c r="Y45" s="447"/>
      <c r="Z45" s="447"/>
      <c r="AA45" s="447"/>
      <c r="AB45" s="447"/>
      <c r="AC45" s="447"/>
      <c r="AD45" s="447"/>
      <c r="AE45" s="447"/>
      <c r="AF45" s="447"/>
      <c r="AG45" s="447"/>
      <c r="AH45" s="447"/>
      <c r="AI45" s="447"/>
      <c r="AJ45" s="447"/>
      <c r="AK45" s="447"/>
      <c r="AL45" s="447"/>
      <c r="AM45" s="447"/>
      <c r="AN45" s="447"/>
      <c r="AO45" s="447"/>
      <c r="AP45" s="447"/>
      <c r="AQ45" s="447"/>
      <c r="AR45" s="447"/>
      <c r="AS45" s="447"/>
      <c r="AT45" s="447"/>
      <c r="AU45" s="447"/>
      <c r="AV45" s="447"/>
      <c r="AW45" s="447"/>
      <c r="AX45" s="447"/>
      <c r="AY45" s="448"/>
      <c r="AZ45" s="59"/>
      <c r="BA45" s="34"/>
      <c r="BB45" s="60"/>
      <c r="BC45" s="392"/>
      <c r="BD45" s="393"/>
      <c r="BE45" s="393"/>
      <c r="BF45" s="393"/>
      <c r="BG45" s="393"/>
      <c r="BH45" s="393"/>
      <c r="BI45" s="393"/>
      <c r="BJ45" s="393"/>
      <c r="BK45" s="393"/>
      <c r="BL45" s="394"/>
      <c r="BM45" s="392"/>
      <c r="BN45" s="393"/>
      <c r="BO45" s="393"/>
      <c r="BP45" s="393"/>
      <c r="BQ45" s="393"/>
      <c r="BR45" s="393"/>
      <c r="BS45" s="394"/>
      <c r="BT45" s="392"/>
      <c r="BU45" s="393"/>
      <c r="BV45" s="393"/>
      <c r="BW45" s="393"/>
      <c r="BX45" s="393"/>
      <c r="BY45" s="393"/>
      <c r="BZ45" s="393"/>
      <c r="CA45" s="394"/>
      <c r="CB45" s="61"/>
      <c r="CC45" s="39"/>
      <c r="CD45" s="13"/>
      <c r="CE45" s="34"/>
      <c r="CF45" s="34"/>
      <c r="CG45" s="34"/>
      <c r="CH45" s="34"/>
      <c r="CI45" s="34"/>
      <c r="CJ45" s="34"/>
      <c r="CK45" s="34"/>
      <c r="CL45" s="34"/>
      <c r="CM45" s="34"/>
      <c r="CN45" s="34"/>
      <c r="CO45" s="34"/>
      <c r="CP45" s="34"/>
      <c r="CQ45" s="34"/>
      <c r="CR45" s="34"/>
      <c r="CS45" s="34"/>
      <c r="CT45" s="34"/>
      <c r="CU45" s="34"/>
      <c r="CV45" s="34"/>
      <c r="CW45" s="34"/>
      <c r="CX45" s="35"/>
    </row>
    <row r="46" spans="1:102" ht="14.4" customHeight="1">
      <c r="A46" s="38"/>
      <c r="B46" s="68"/>
      <c r="C46" s="429"/>
      <c r="D46" s="427"/>
      <c r="E46" s="427"/>
      <c r="F46" s="427"/>
      <c r="G46" s="427"/>
      <c r="H46" s="427"/>
      <c r="I46" s="427"/>
      <c r="J46" s="427"/>
      <c r="K46" s="427"/>
      <c r="L46" s="427"/>
      <c r="M46" s="427"/>
      <c r="N46" s="428"/>
      <c r="O46" s="39"/>
      <c r="P46" s="34"/>
      <c r="Q46" s="58"/>
      <c r="R46" s="446"/>
      <c r="S46" s="447"/>
      <c r="T46" s="447"/>
      <c r="U46" s="447"/>
      <c r="V46" s="447"/>
      <c r="W46" s="447"/>
      <c r="X46" s="447"/>
      <c r="Y46" s="447"/>
      <c r="Z46" s="447"/>
      <c r="AA46" s="447"/>
      <c r="AB46" s="447"/>
      <c r="AC46" s="447"/>
      <c r="AD46" s="447"/>
      <c r="AE46" s="447"/>
      <c r="AF46" s="447"/>
      <c r="AG46" s="447"/>
      <c r="AH46" s="447"/>
      <c r="AI46" s="447"/>
      <c r="AJ46" s="447"/>
      <c r="AK46" s="447"/>
      <c r="AL46" s="447"/>
      <c r="AM46" s="447"/>
      <c r="AN46" s="447"/>
      <c r="AO46" s="447"/>
      <c r="AP46" s="447"/>
      <c r="AQ46" s="447"/>
      <c r="AR46" s="447"/>
      <c r="AS46" s="447"/>
      <c r="AT46" s="447"/>
      <c r="AU46" s="447"/>
      <c r="AV46" s="447"/>
      <c r="AW46" s="447"/>
      <c r="AX46" s="447"/>
      <c r="AY46" s="448"/>
      <c r="AZ46" s="59"/>
      <c r="BA46" s="34"/>
      <c r="BB46" s="60"/>
      <c r="BC46" s="407" t="s">
        <v>22</v>
      </c>
      <c r="BD46" s="408"/>
      <c r="BE46" s="408"/>
      <c r="BF46" s="408"/>
      <c r="BG46" s="408"/>
      <c r="BH46" s="408"/>
      <c r="BI46" s="408"/>
      <c r="BJ46" s="408"/>
      <c r="BK46" s="408"/>
      <c r="BL46" s="409"/>
      <c r="BM46" s="407" t="s">
        <v>23</v>
      </c>
      <c r="BN46" s="408"/>
      <c r="BO46" s="408"/>
      <c r="BP46" s="408"/>
      <c r="BQ46" s="408"/>
      <c r="BR46" s="408"/>
      <c r="BS46" s="408"/>
      <c r="BT46" s="408"/>
      <c r="BU46" s="408"/>
      <c r="BV46" s="408"/>
      <c r="BW46" s="408"/>
      <c r="BX46" s="408"/>
      <c r="BY46" s="408"/>
      <c r="BZ46" s="408"/>
      <c r="CA46" s="409"/>
      <c r="CB46" s="61"/>
      <c r="CC46" s="39"/>
      <c r="CD46" s="13"/>
      <c r="CE46" s="34"/>
      <c r="CF46" s="34"/>
      <c r="CG46" s="34"/>
      <c r="CH46" s="34"/>
      <c r="CI46" s="34"/>
      <c r="CJ46" s="34"/>
      <c r="CK46" s="34"/>
      <c r="CL46" s="34"/>
      <c r="CM46" s="34"/>
      <c r="CN46" s="34"/>
      <c r="CO46" s="34"/>
      <c r="CP46" s="34"/>
      <c r="CQ46" s="34"/>
      <c r="CR46" s="34"/>
      <c r="CS46" s="34"/>
      <c r="CT46" s="34"/>
      <c r="CU46" s="34"/>
      <c r="CV46" s="34"/>
      <c r="CW46" s="34"/>
      <c r="CX46" s="35"/>
    </row>
    <row r="47" spans="1:102" ht="25.5" customHeight="1">
      <c r="A47" s="38"/>
      <c r="B47" s="68"/>
      <c r="C47" s="429"/>
      <c r="D47" s="427"/>
      <c r="E47" s="427"/>
      <c r="F47" s="427"/>
      <c r="G47" s="427"/>
      <c r="H47" s="427"/>
      <c r="I47" s="427"/>
      <c r="J47" s="427"/>
      <c r="K47" s="427"/>
      <c r="L47" s="427"/>
      <c r="M47" s="427"/>
      <c r="N47" s="428"/>
      <c r="O47" s="39"/>
      <c r="P47" s="34"/>
      <c r="Q47" s="58"/>
      <c r="R47" s="446"/>
      <c r="S47" s="447"/>
      <c r="T47" s="447"/>
      <c r="U47" s="447"/>
      <c r="V47" s="447"/>
      <c r="W47" s="447"/>
      <c r="X47" s="447"/>
      <c r="Y47" s="447"/>
      <c r="Z47" s="447"/>
      <c r="AA47" s="447"/>
      <c r="AB47" s="447"/>
      <c r="AC47" s="447"/>
      <c r="AD47" s="447"/>
      <c r="AE47" s="447"/>
      <c r="AF47" s="447"/>
      <c r="AG47" s="447"/>
      <c r="AH47" s="447"/>
      <c r="AI47" s="447"/>
      <c r="AJ47" s="447"/>
      <c r="AK47" s="447"/>
      <c r="AL47" s="447"/>
      <c r="AM47" s="447"/>
      <c r="AN47" s="447"/>
      <c r="AO47" s="447"/>
      <c r="AP47" s="447"/>
      <c r="AQ47" s="447"/>
      <c r="AR47" s="447"/>
      <c r="AS47" s="447"/>
      <c r="AT47" s="447"/>
      <c r="AU47" s="447"/>
      <c r="AV47" s="447"/>
      <c r="AW47" s="447"/>
      <c r="AX47" s="447"/>
      <c r="AY47" s="448"/>
      <c r="AZ47" s="59"/>
      <c r="BA47" s="34"/>
      <c r="BB47" s="60"/>
      <c r="BC47" s="410"/>
      <c r="BD47" s="411"/>
      <c r="BE47" s="411"/>
      <c r="BF47" s="411"/>
      <c r="BG47" s="411"/>
      <c r="BH47" s="411"/>
      <c r="BI47" s="411"/>
      <c r="BJ47" s="411"/>
      <c r="BK47" s="411"/>
      <c r="BL47" s="412"/>
      <c r="BM47" s="410"/>
      <c r="BN47" s="411"/>
      <c r="BO47" s="411"/>
      <c r="BP47" s="411"/>
      <c r="BQ47" s="411"/>
      <c r="BR47" s="411"/>
      <c r="BS47" s="411"/>
      <c r="BT47" s="411"/>
      <c r="BU47" s="411"/>
      <c r="BV47" s="411"/>
      <c r="BW47" s="411"/>
      <c r="BX47" s="411"/>
      <c r="BY47" s="411"/>
      <c r="BZ47" s="411"/>
      <c r="CA47" s="412"/>
      <c r="CB47" s="61"/>
      <c r="CC47" s="39"/>
      <c r="CD47" s="13"/>
      <c r="CE47" s="34"/>
      <c r="CF47" s="34"/>
      <c r="CG47" s="34"/>
      <c r="CH47" s="34"/>
      <c r="CI47" s="34"/>
      <c r="CJ47" s="34"/>
      <c r="CK47" s="34"/>
      <c r="CL47" s="34"/>
      <c r="CM47" s="34"/>
      <c r="CN47" s="34"/>
      <c r="CO47" s="34"/>
      <c r="CP47" s="34"/>
      <c r="CQ47" s="34"/>
      <c r="CR47" s="34"/>
      <c r="CS47" s="34"/>
      <c r="CT47" s="34"/>
      <c r="CU47" s="34"/>
      <c r="CV47" s="34"/>
      <c r="CW47" s="34"/>
      <c r="CX47" s="35"/>
    </row>
    <row r="48" spans="1:102" ht="14.4" customHeight="1">
      <c r="A48" s="38"/>
      <c r="B48" s="68"/>
      <c r="C48" s="429"/>
      <c r="D48" s="427"/>
      <c r="E48" s="427"/>
      <c r="F48" s="427"/>
      <c r="G48" s="427"/>
      <c r="H48" s="427"/>
      <c r="I48" s="427"/>
      <c r="J48" s="427"/>
      <c r="K48" s="427"/>
      <c r="L48" s="427"/>
      <c r="M48" s="427"/>
      <c r="N48" s="428"/>
      <c r="O48" s="39"/>
      <c r="P48" s="34"/>
      <c r="Q48" s="58"/>
      <c r="R48" s="446"/>
      <c r="S48" s="447"/>
      <c r="T48" s="447"/>
      <c r="U48" s="447"/>
      <c r="V48" s="447"/>
      <c r="W48" s="447"/>
      <c r="X48" s="447"/>
      <c r="Y48" s="447"/>
      <c r="Z48" s="447"/>
      <c r="AA48" s="447"/>
      <c r="AB48" s="447"/>
      <c r="AC48" s="447"/>
      <c r="AD48" s="447"/>
      <c r="AE48" s="447"/>
      <c r="AF48" s="447"/>
      <c r="AG48" s="447"/>
      <c r="AH48" s="447"/>
      <c r="AI48" s="447"/>
      <c r="AJ48" s="447"/>
      <c r="AK48" s="447"/>
      <c r="AL48" s="447"/>
      <c r="AM48" s="447"/>
      <c r="AN48" s="447"/>
      <c r="AO48" s="447"/>
      <c r="AP48" s="447"/>
      <c r="AQ48" s="447"/>
      <c r="AR48" s="447"/>
      <c r="AS48" s="447"/>
      <c r="AT48" s="447"/>
      <c r="AU48" s="447"/>
      <c r="AV48" s="447"/>
      <c r="AW48" s="447"/>
      <c r="AX48" s="447"/>
      <c r="AY48" s="448"/>
      <c r="AZ48" s="59"/>
      <c r="BA48" s="34"/>
      <c r="BB48" s="60"/>
      <c r="BC48" s="413"/>
      <c r="BD48" s="414"/>
      <c r="BE48" s="414"/>
      <c r="BF48" s="414"/>
      <c r="BG48" s="414"/>
      <c r="BH48" s="414"/>
      <c r="BI48" s="414"/>
      <c r="BJ48" s="414"/>
      <c r="BK48" s="414"/>
      <c r="BL48" s="415"/>
      <c r="BM48" s="413"/>
      <c r="BN48" s="414"/>
      <c r="BO48" s="414"/>
      <c r="BP48" s="414"/>
      <c r="BQ48" s="414"/>
      <c r="BR48" s="414"/>
      <c r="BS48" s="414"/>
      <c r="BT48" s="414"/>
      <c r="BU48" s="414"/>
      <c r="BV48" s="414"/>
      <c r="BW48" s="414"/>
      <c r="BX48" s="414"/>
      <c r="BY48" s="414"/>
      <c r="BZ48" s="414"/>
      <c r="CA48" s="415"/>
      <c r="CB48" s="61"/>
      <c r="CC48" s="39"/>
      <c r="CD48" s="13"/>
      <c r="CE48" s="34"/>
      <c r="CF48" s="34"/>
      <c r="CG48" s="34"/>
      <c r="CH48" s="34"/>
      <c r="CI48" s="34"/>
      <c r="CJ48" s="34"/>
      <c r="CK48" s="34"/>
      <c r="CL48" s="34"/>
      <c r="CM48" s="34"/>
      <c r="CN48" s="34"/>
      <c r="CO48" s="34"/>
      <c r="CP48" s="34"/>
      <c r="CQ48" s="34"/>
      <c r="CR48" s="34"/>
      <c r="CS48" s="34"/>
      <c r="CT48" s="34"/>
      <c r="CU48" s="34"/>
      <c r="CV48" s="34"/>
      <c r="CW48" s="34"/>
      <c r="CX48" s="35"/>
    </row>
    <row r="49" spans="1:102" ht="14.4" customHeight="1">
      <c r="A49" s="38"/>
      <c r="B49" s="68"/>
      <c r="C49" s="429"/>
      <c r="D49" s="427"/>
      <c r="E49" s="427"/>
      <c r="F49" s="427"/>
      <c r="G49" s="427"/>
      <c r="H49" s="427"/>
      <c r="I49" s="427"/>
      <c r="J49" s="427"/>
      <c r="K49" s="427"/>
      <c r="L49" s="427"/>
      <c r="M49" s="427"/>
      <c r="N49" s="428"/>
      <c r="O49" s="39"/>
      <c r="P49" s="34"/>
      <c r="Q49" s="58"/>
      <c r="R49" s="446"/>
      <c r="S49" s="447"/>
      <c r="T49" s="447"/>
      <c r="U49" s="447"/>
      <c r="V49" s="447"/>
      <c r="W49" s="447"/>
      <c r="X49" s="447"/>
      <c r="Y49" s="447"/>
      <c r="Z49" s="447"/>
      <c r="AA49" s="447"/>
      <c r="AB49" s="447"/>
      <c r="AC49" s="447"/>
      <c r="AD49" s="447"/>
      <c r="AE49" s="447"/>
      <c r="AF49" s="447"/>
      <c r="AG49" s="447"/>
      <c r="AH49" s="447"/>
      <c r="AI49" s="447"/>
      <c r="AJ49" s="447"/>
      <c r="AK49" s="447"/>
      <c r="AL49" s="447"/>
      <c r="AM49" s="447"/>
      <c r="AN49" s="447"/>
      <c r="AO49" s="447"/>
      <c r="AP49" s="447"/>
      <c r="AQ49" s="447"/>
      <c r="AR49" s="447"/>
      <c r="AS49" s="447"/>
      <c r="AT49" s="447"/>
      <c r="AU49" s="447"/>
      <c r="AV49" s="447"/>
      <c r="AW49" s="447"/>
      <c r="AX49" s="447"/>
      <c r="AY49" s="448"/>
      <c r="AZ49" s="59"/>
      <c r="BA49" s="34"/>
      <c r="BB49" s="60"/>
      <c r="BC49" s="389" t="s">
        <v>16</v>
      </c>
      <c r="BD49" s="390"/>
      <c r="BE49" s="390"/>
      <c r="BF49" s="390"/>
      <c r="BG49" s="390"/>
      <c r="BH49" s="390"/>
      <c r="BI49" s="390"/>
      <c r="BJ49" s="390"/>
      <c r="BK49" s="390"/>
      <c r="BL49" s="391"/>
      <c r="BM49" s="422"/>
      <c r="BN49" s="408"/>
      <c r="BO49" s="408"/>
      <c r="BP49" s="408"/>
      <c r="BQ49" s="408"/>
      <c r="BR49" s="408"/>
      <c r="BS49" s="408"/>
      <c r="BT49" s="408"/>
      <c r="BU49" s="408"/>
      <c r="BV49" s="408"/>
      <c r="BW49" s="408"/>
      <c r="BX49" s="408"/>
      <c r="BY49" s="408"/>
      <c r="BZ49" s="408"/>
      <c r="CA49" s="409"/>
      <c r="CB49" s="61"/>
      <c r="CC49" s="39"/>
      <c r="CD49" s="13"/>
      <c r="CE49" s="34"/>
      <c r="CF49" s="34"/>
      <c r="CG49" s="34"/>
      <c r="CH49" s="34"/>
      <c r="CI49" s="34"/>
      <c r="CJ49" s="34"/>
      <c r="CK49" s="34"/>
      <c r="CL49" s="34"/>
      <c r="CM49" s="34"/>
      <c r="CN49" s="34"/>
      <c r="CO49" s="34"/>
      <c r="CP49" s="34"/>
      <c r="CQ49" s="34"/>
      <c r="CR49" s="34"/>
      <c r="CS49" s="34"/>
      <c r="CT49" s="34"/>
      <c r="CU49" s="34"/>
      <c r="CV49" s="34"/>
      <c r="CW49" s="34"/>
      <c r="CX49" s="35"/>
    </row>
    <row r="50" spans="1:102" ht="41.25" customHeight="1">
      <c r="A50" s="38"/>
      <c r="B50" s="68"/>
      <c r="C50" s="430"/>
      <c r="D50" s="431"/>
      <c r="E50" s="431"/>
      <c r="F50" s="431"/>
      <c r="G50" s="431"/>
      <c r="H50" s="431"/>
      <c r="I50" s="431"/>
      <c r="J50" s="431"/>
      <c r="K50" s="431"/>
      <c r="L50" s="431"/>
      <c r="M50" s="431"/>
      <c r="N50" s="432"/>
      <c r="O50" s="39"/>
      <c r="P50" s="34"/>
      <c r="Q50" s="58"/>
      <c r="R50" s="449"/>
      <c r="S50" s="450"/>
      <c r="T50" s="450"/>
      <c r="U50" s="450"/>
      <c r="V50" s="450"/>
      <c r="W50" s="450"/>
      <c r="X50" s="450"/>
      <c r="Y50" s="450"/>
      <c r="Z50" s="450"/>
      <c r="AA50" s="450"/>
      <c r="AB50" s="450"/>
      <c r="AC50" s="450"/>
      <c r="AD50" s="450"/>
      <c r="AE50" s="450"/>
      <c r="AF50" s="450"/>
      <c r="AG50" s="450"/>
      <c r="AH50" s="450"/>
      <c r="AI50" s="450"/>
      <c r="AJ50" s="450"/>
      <c r="AK50" s="450"/>
      <c r="AL50" s="450"/>
      <c r="AM50" s="450"/>
      <c r="AN50" s="450"/>
      <c r="AO50" s="450"/>
      <c r="AP50" s="450"/>
      <c r="AQ50" s="450"/>
      <c r="AR50" s="450"/>
      <c r="AS50" s="450"/>
      <c r="AT50" s="450"/>
      <c r="AU50" s="450"/>
      <c r="AV50" s="450"/>
      <c r="AW50" s="450"/>
      <c r="AX50" s="450"/>
      <c r="AY50" s="451"/>
      <c r="AZ50" s="59"/>
      <c r="BA50" s="34"/>
      <c r="BB50" s="60"/>
      <c r="BC50" s="392"/>
      <c r="BD50" s="393"/>
      <c r="BE50" s="393"/>
      <c r="BF50" s="393"/>
      <c r="BG50" s="393"/>
      <c r="BH50" s="393"/>
      <c r="BI50" s="393"/>
      <c r="BJ50" s="393"/>
      <c r="BK50" s="393"/>
      <c r="BL50" s="394"/>
      <c r="BM50" s="413"/>
      <c r="BN50" s="414"/>
      <c r="BO50" s="414"/>
      <c r="BP50" s="414"/>
      <c r="BQ50" s="414"/>
      <c r="BR50" s="414"/>
      <c r="BS50" s="414"/>
      <c r="BT50" s="414"/>
      <c r="BU50" s="414"/>
      <c r="BV50" s="414"/>
      <c r="BW50" s="414"/>
      <c r="BX50" s="414"/>
      <c r="BY50" s="414"/>
      <c r="BZ50" s="414"/>
      <c r="CA50" s="415"/>
      <c r="CB50" s="61"/>
      <c r="CC50" s="39"/>
      <c r="CD50" s="13"/>
      <c r="CE50" s="34"/>
      <c r="CF50" s="34"/>
      <c r="CG50" s="34"/>
      <c r="CH50" s="34"/>
      <c r="CI50" s="34"/>
      <c r="CJ50" s="34"/>
      <c r="CK50" s="34"/>
      <c r="CL50" s="34"/>
      <c r="CM50" s="34"/>
      <c r="CN50" s="34"/>
      <c r="CO50" s="34"/>
      <c r="CP50" s="34"/>
      <c r="CQ50" s="34"/>
      <c r="CR50" s="34"/>
      <c r="CS50" s="34"/>
      <c r="CT50" s="34"/>
      <c r="CU50" s="34"/>
      <c r="CV50" s="34"/>
      <c r="CW50" s="34"/>
      <c r="CX50" s="35"/>
    </row>
    <row r="51" spans="1:102" ht="15" customHeight="1">
      <c r="A51" s="38"/>
      <c r="B51" s="75"/>
      <c r="C51" s="76"/>
      <c r="D51" s="76"/>
      <c r="E51" s="76"/>
      <c r="F51" s="76"/>
      <c r="G51" s="76"/>
      <c r="H51" s="76"/>
      <c r="I51" s="76"/>
      <c r="J51" s="76"/>
      <c r="K51" s="76"/>
      <c r="L51" s="76"/>
      <c r="M51" s="76"/>
      <c r="N51" s="76"/>
      <c r="O51" s="77"/>
      <c r="P51" s="77"/>
      <c r="Q51" s="77"/>
      <c r="R51" s="78"/>
      <c r="S51" s="78"/>
      <c r="T51" s="78"/>
      <c r="U51" s="78"/>
      <c r="V51" s="78"/>
      <c r="W51" s="79"/>
      <c r="X51" s="79"/>
      <c r="Y51" s="79"/>
      <c r="Z51" s="80"/>
      <c r="AA51" s="80"/>
      <c r="AB51" s="80"/>
      <c r="AC51" s="80"/>
      <c r="AD51" s="80"/>
      <c r="AE51" s="80"/>
      <c r="AF51" s="80"/>
      <c r="AG51" s="80"/>
      <c r="AH51" s="80"/>
      <c r="AI51" s="80"/>
      <c r="AJ51" s="80"/>
      <c r="AK51" s="80"/>
      <c r="AL51" s="80"/>
      <c r="AM51" s="80"/>
      <c r="AN51" s="80"/>
      <c r="AO51" s="80"/>
      <c r="AP51" s="80"/>
      <c r="AQ51" s="80"/>
      <c r="AR51" s="80"/>
      <c r="AS51" s="79"/>
      <c r="AT51" s="79"/>
      <c r="AU51" s="79"/>
      <c r="AV51" s="79"/>
      <c r="AW51" s="79"/>
      <c r="AX51" s="79"/>
      <c r="AY51" s="79"/>
      <c r="AZ51" s="37"/>
      <c r="BA51" s="37"/>
      <c r="BB51" s="37"/>
      <c r="BC51" s="81"/>
      <c r="BD51" s="81"/>
      <c r="BE51" s="81"/>
      <c r="BF51" s="81"/>
      <c r="BG51" s="81"/>
      <c r="BH51" s="81"/>
      <c r="BI51" s="81"/>
      <c r="BJ51" s="81"/>
      <c r="BK51" s="81"/>
      <c r="BL51" s="81"/>
      <c r="BM51" s="81"/>
      <c r="BN51" s="81"/>
      <c r="BO51" s="81"/>
      <c r="BP51" s="81"/>
      <c r="BQ51" s="81"/>
      <c r="BR51" s="81"/>
      <c r="BS51" s="81"/>
      <c r="BT51" s="81"/>
      <c r="BU51" s="81"/>
      <c r="BV51" s="81"/>
      <c r="BW51" s="81"/>
      <c r="BX51" s="81"/>
      <c r="BY51" s="81"/>
      <c r="BZ51" s="81"/>
      <c r="CA51" s="81"/>
      <c r="CB51" s="82"/>
      <c r="CC51" s="39"/>
      <c r="CD51" s="34"/>
      <c r="CE51" s="34"/>
      <c r="CF51" s="34"/>
      <c r="CG51" s="34"/>
      <c r="CH51" s="34"/>
      <c r="CI51" s="34"/>
      <c r="CJ51" s="34"/>
      <c r="CK51" s="34"/>
      <c r="CL51" s="34"/>
      <c r="CM51" s="34"/>
      <c r="CN51" s="34"/>
      <c r="CO51" s="34"/>
      <c r="CP51" s="34"/>
      <c r="CQ51" s="34"/>
      <c r="CR51" s="34"/>
      <c r="CS51" s="34"/>
      <c r="CT51" s="34"/>
      <c r="CU51" s="34"/>
      <c r="CV51" s="34"/>
      <c r="CW51" s="34"/>
      <c r="CX51" s="35"/>
    </row>
    <row r="52" spans="1:102" ht="15" customHeight="1">
      <c r="A52" s="33"/>
      <c r="B52" s="47"/>
      <c r="C52" s="48"/>
      <c r="D52" s="48"/>
      <c r="E52" s="48"/>
      <c r="F52" s="48"/>
      <c r="G52" s="48"/>
      <c r="H52" s="48"/>
      <c r="I52" s="48"/>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34"/>
      <c r="CD52" s="34"/>
      <c r="CE52" s="34"/>
      <c r="CF52" s="34"/>
      <c r="CG52" s="34"/>
      <c r="CH52" s="34"/>
      <c r="CI52" s="34"/>
      <c r="CJ52" s="34"/>
      <c r="CK52" s="34"/>
      <c r="CL52" s="34"/>
      <c r="CM52" s="34"/>
      <c r="CN52" s="34"/>
      <c r="CO52" s="34"/>
      <c r="CP52" s="34"/>
      <c r="CQ52" s="34"/>
      <c r="CR52" s="34"/>
      <c r="CS52" s="34"/>
      <c r="CT52" s="34"/>
      <c r="CU52" s="34"/>
      <c r="CV52" s="34"/>
      <c r="CW52" s="34"/>
      <c r="CX52" s="35"/>
    </row>
    <row r="53" spans="1:102" ht="18" customHeight="1">
      <c r="A53" s="38"/>
      <c r="B53" s="423" t="s">
        <v>34</v>
      </c>
      <c r="C53" s="424"/>
      <c r="D53" s="424"/>
      <c r="E53" s="424"/>
      <c r="F53" s="424"/>
      <c r="G53" s="424"/>
      <c r="H53" s="424"/>
      <c r="I53" s="424"/>
      <c r="J53" s="424"/>
      <c r="K53" s="424"/>
      <c r="L53" s="424"/>
      <c r="M53" s="424"/>
      <c r="N53" s="424"/>
      <c r="O53" s="424"/>
      <c r="P53" s="424"/>
      <c r="Q53" s="424"/>
      <c r="R53" s="424"/>
      <c r="S53" s="424"/>
      <c r="T53" s="424"/>
      <c r="U53" s="424"/>
      <c r="V53" s="424"/>
      <c r="W53" s="424"/>
      <c r="X53" s="424"/>
      <c r="Y53" s="424"/>
      <c r="Z53" s="424"/>
      <c r="AA53" s="424"/>
      <c r="AB53" s="424"/>
      <c r="AC53" s="424"/>
      <c r="AD53" s="424"/>
      <c r="AE53" s="424"/>
      <c r="AF53" s="424"/>
      <c r="AG53" s="424"/>
      <c r="AH53" s="424"/>
      <c r="AI53" s="424"/>
      <c r="AJ53" s="424"/>
      <c r="AK53" s="424"/>
      <c r="AL53" s="424"/>
      <c r="AM53" s="424"/>
      <c r="AN53" s="424"/>
      <c r="AO53" s="424"/>
      <c r="AP53" s="424"/>
      <c r="AQ53" s="424"/>
      <c r="AR53" s="424"/>
      <c r="AS53" s="424"/>
      <c r="AT53" s="424"/>
      <c r="AU53" s="424"/>
      <c r="AV53" s="424"/>
      <c r="AW53" s="424"/>
      <c r="AX53" s="424"/>
      <c r="AY53" s="424"/>
      <c r="AZ53" s="424"/>
      <c r="BA53" s="424"/>
      <c r="BB53" s="424"/>
      <c r="BC53" s="424"/>
      <c r="BD53" s="424"/>
      <c r="BE53" s="424"/>
      <c r="BF53" s="424"/>
      <c r="BG53" s="424"/>
      <c r="BH53" s="424"/>
      <c r="BI53" s="424"/>
      <c r="BJ53" s="424"/>
      <c r="BK53" s="424"/>
      <c r="BL53" s="424"/>
      <c r="BM53" s="424"/>
      <c r="BN53" s="424"/>
      <c r="BO53" s="424"/>
      <c r="BP53" s="424"/>
      <c r="BQ53" s="424"/>
      <c r="BR53" s="424"/>
      <c r="BS53" s="424"/>
      <c r="BT53" s="424"/>
      <c r="BU53" s="424"/>
      <c r="BV53" s="424"/>
      <c r="BW53" s="424"/>
      <c r="BX53" s="424"/>
      <c r="BY53" s="424"/>
      <c r="BZ53" s="424"/>
      <c r="CA53" s="424"/>
      <c r="CB53" s="425"/>
      <c r="CC53" s="39"/>
      <c r="CD53" s="34"/>
      <c r="CE53" s="34"/>
      <c r="CF53" s="34"/>
      <c r="CG53" s="34"/>
      <c r="CH53" s="34"/>
      <c r="CI53" s="34"/>
      <c r="CJ53" s="34"/>
      <c r="CK53" s="34"/>
      <c r="CL53" s="34"/>
      <c r="CM53" s="34"/>
      <c r="CN53" s="34"/>
      <c r="CO53" s="34"/>
      <c r="CP53" s="34"/>
      <c r="CQ53" s="34"/>
      <c r="CR53" s="34"/>
      <c r="CS53" s="34"/>
      <c r="CT53" s="34"/>
      <c r="CU53" s="34"/>
      <c r="CV53" s="34"/>
      <c r="CW53" s="34"/>
      <c r="CX53" s="35"/>
    </row>
    <row r="54" spans="1:102" ht="8.1" customHeight="1">
      <c r="A54" s="38"/>
      <c r="B54" s="49"/>
      <c r="C54" s="50"/>
      <c r="D54" s="50"/>
      <c r="E54" s="50"/>
      <c r="F54" s="50"/>
      <c r="G54" s="50"/>
      <c r="H54" s="50"/>
      <c r="I54" s="50"/>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41"/>
      <c r="CC54" s="39"/>
      <c r="CD54" s="34"/>
      <c r="CE54" s="34"/>
      <c r="CF54" s="34"/>
      <c r="CG54" s="34"/>
      <c r="CH54" s="34"/>
      <c r="CI54" s="34"/>
      <c r="CJ54" s="34"/>
      <c r="CK54" s="34"/>
      <c r="CL54" s="34"/>
      <c r="CM54" s="34"/>
      <c r="CN54" s="34"/>
      <c r="CO54" s="34"/>
      <c r="CP54" s="34"/>
      <c r="CQ54" s="34"/>
      <c r="CR54" s="34"/>
      <c r="CS54" s="34"/>
      <c r="CT54" s="34"/>
      <c r="CU54" s="34"/>
      <c r="CV54" s="34"/>
      <c r="CW54" s="34"/>
      <c r="CX54" s="35"/>
    </row>
    <row r="55" spans="1:102" ht="15.6" customHeight="1">
      <c r="A55" s="38"/>
      <c r="B55" s="39"/>
      <c r="C55" s="50"/>
      <c r="D55" s="50"/>
      <c r="E55" s="34"/>
      <c r="F55" s="83"/>
      <c r="G55" s="83"/>
      <c r="H55" s="83"/>
      <c r="I55" s="83"/>
      <c r="J55" s="83"/>
      <c r="K55" s="34"/>
      <c r="L55" s="34"/>
      <c r="M55" s="460" t="s">
        <v>35</v>
      </c>
      <c r="N55" s="461"/>
      <c r="O55" s="461"/>
      <c r="P55" s="461"/>
      <c r="Q55" s="461"/>
      <c r="R55" s="461"/>
      <c r="S55" s="461"/>
      <c r="T55" s="461"/>
      <c r="U55" s="461"/>
      <c r="V55" s="461"/>
      <c r="W55" s="461"/>
      <c r="X55" s="461"/>
      <c r="Y55" s="461"/>
      <c r="Z55" s="461"/>
      <c r="AA55" s="461"/>
      <c r="AB55" s="461"/>
      <c r="AC55" s="461"/>
      <c r="AD55" s="461"/>
      <c r="AE55" s="461"/>
      <c r="AF55" s="461"/>
      <c r="AG55" s="461"/>
      <c r="AH55" s="461"/>
      <c r="AI55" s="461"/>
      <c r="AJ55" s="461"/>
      <c r="AK55" s="461"/>
      <c r="AL55" s="461"/>
      <c r="AM55" s="461"/>
      <c r="AN55" s="461"/>
      <c r="AO55" s="461"/>
      <c r="AP55" s="461"/>
      <c r="AQ55" s="461"/>
      <c r="AR55" s="461"/>
      <c r="AS55" s="461"/>
      <c r="AT55" s="461"/>
      <c r="AU55" s="461"/>
      <c r="AV55" s="461"/>
      <c r="AW55" s="461"/>
      <c r="AX55" s="461"/>
      <c r="AY55" s="461"/>
      <c r="AZ55" s="461"/>
      <c r="BA55" s="461"/>
      <c r="BB55" s="34"/>
      <c r="BC55" s="34"/>
      <c r="BD55" s="34"/>
      <c r="BE55" s="34"/>
      <c r="BF55" s="84"/>
      <c r="BG55" s="85" t="s">
        <v>36</v>
      </c>
      <c r="BH55" s="84"/>
      <c r="BI55" s="84"/>
      <c r="BJ55" s="84"/>
      <c r="BK55" s="84"/>
      <c r="BL55" s="84"/>
      <c r="BM55" s="84"/>
      <c r="BN55" s="84"/>
      <c r="BO55" s="84"/>
      <c r="BP55" s="84"/>
      <c r="BQ55" s="84"/>
      <c r="BR55" s="84"/>
      <c r="BS55" s="84"/>
      <c r="BT55" s="84"/>
      <c r="BU55" s="84"/>
      <c r="BV55" s="84"/>
      <c r="BW55" s="84"/>
      <c r="BX55" s="84"/>
      <c r="BY55" s="84"/>
      <c r="BZ55" s="84"/>
      <c r="CA55" s="84"/>
      <c r="CB55" s="86"/>
      <c r="CC55" s="39"/>
      <c r="CD55" s="34"/>
      <c r="CE55" s="34"/>
      <c r="CF55" s="34"/>
      <c r="CG55" s="34"/>
      <c r="CH55" s="34"/>
      <c r="CI55" s="34"/>
      <c r="CJ55" s="34"/>
      <c r="CK55" s="34"/>
      <c r="CL55" s="34"/>
      <c r="CM55" s="34"/>
      <c r="CN55" s="34"/>
      <c r="CO55" s="34"/>
      <c r="CP55" s="34"/>
      <c r="CQ55" s="34"/>
      <c r="CR55" s="34"/>
      <c r="CS55" s="34"/>
      <c r="CT55" s="34"/>
      <c r="CU55" s="34"/>
      <c r="CV55" s="34"/>
      <c r="CW55" s="34"/>
      <c r="CX55" s="35"/>
    </row>
    <row r="56" spans="1:102" ht="8.1" customHeight="1">
      <c r="A56" s="38"/>
      <c r="B56" s="49"/>
      <c r="C56" s="50"/>
      <c r="D56" s="50"/>
      <c r="E56" s="34"/>
      <c r="F56" s="51"/>
      <c r="G56" s="51"/>
      <c r="H56" s="51"/>
      <c r="I56" s="51"/>
      <c r="J56" s="51"/>
      <c r="K56" s="51"/>
      <c r="L56" s="51"/>
      <c r="M56" s="51"/>
      <c r="N56" s="51"/>
      <c r="O56" s="51"/>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41"/>
      <c r="CC56" s="39"/>
      <c r="CD56" s="34"/>
      <c r="CE56" s="34"/>
      <c r="CF56" s="34"/>
      <c r="CG56" s="34"/>
      <c r="CH56" s="34"/>
      <c r="CI56" s="34"/>
      <c r="CJ56" s="34"/>
      <c r="CK56" s="34"/>
      <c r="CL56" s="34"/>
      <c r="CM56" s="34"/>
      <c r="CN56" s="34"/>
      <c r="CO56" s="34"/>
      <c r="CP56" s="34"/>
      <c r="CQ56" s="34"/>
      <c r="CR56" s="34"/>
      <c r="CS56" s="34"/>
      <c r="CT56" s="34"/>
      <c r="CU56" s="34"/>
      <c r="CV56" s="34"/>
      <c r="CW56" s="34"/>
      <c r="CX56" s="35"/>
    </row>
    <row r="57" spans="1:102" ht="14.4" customHeight="1">
      <c r="A57" s="38"/>
      <c r="B57" s="49"/>
      <c r="C57" s="50"/>
      <c r="D57" s="50"/>
      <c r="E57" s="34"/>
      <c r="F57" s="34"/>
      <c r="G57" s="34"/>
      <c r="H57" s="34"/>
      <c r="I57" s="34"/>
      <c r="J57" s="34"/>
      <c r="K57" s="34"/>
      <c r="L57" s="34"/>
      <c r="M57" s="436" t="s">
        <v>37</v>
      </c>
      <c r="N57" s="434"/>
      <c r="O57" s="434"/>
      <c r="P57" s="434"/>
      <c r="Q57" s="434"/>
      <c r="R57" s="434"/>
      <c r="S57" s="434"/>
      <c r="T57" s="434"/>
      <c r="U57" s="434"/>
      <c r="V57" s="434"/>
      <c r="W57" s="434"/>
      <c r="X57" s="434"/>
      <c r="Y57" s="434"/>
      <c r="Z57" s="434"/>
      <c r="AA57" s="434"/>
      <c r="AB57" s="434"/>
      <c r="AC57" s="434"/>
      <c r="AD57" s="434"/>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434"/>
      <c r="BC57" s="434"/>
      <c r="BD57" s="462"/>
      <c r="BE57" s="462"/>
      <c r="BF57" s="462"/>
      <c r="BG57" s="433" t="s">
        <v>38</v>
      </c>
      <c r="BH57" s="434"/>
      <c r="BI57" s="434"/>
      <c r="BJ57" s="434"/>
      <c r="BK57" s="434"/>
      <c r="BL57" s="434"/>
      <c r="BM57" s="434"/>
      <c r="BN57" s="434"/>
      <c r="BO57" s="434"/>
      <c r="BP57" s="434"/>
      <c r="BQ57" s="434"/>
      <c r="BR57" s="434"/>
      <c r="BS57" s="434"/>
      <c r="BT57" s="434"/>
      <c r="BU57" s="434"/>
      <c r="BV57" s="434"/>
      <c r="BW57" s="434"/>
      <c r="BX57" s="434"/>
      <c r="BY57" s="434"/>
      <c r="BZ57" s="434"/>
      <c r="CA57" s="434"/>
      <c r="CB57" s="52"/>
      <c r="CC57" s="39"/>
      <c r="CD57" s="34"/>
      <c r="CE57" s="34"/>
      <c r="CF57" s="34"/>
      <c r="CG57" s="34"/>
      <c r="CH57" s="34"/>
      <c r="CI57" s="34"/>
      <c r="CJ57" s="34"/>
      <c r="CK57" s="34"/>
      <c r="CL57" s="34"/>
      <c r="CM57" s="34"/>
      <c r="CN57" s="34"/>
      <c r="CO57" s="34"/>
      <c r="CP57" s="34"/>
      <c r="CQ57" s="34"/>
      <c r="CR57" s="34"/>
      <c r="CS57" s="34"/>
      <c r="CT57" s="34"/>
      <c r="CU57" s="34"/>
      <c r="CV57" s="34"/>
      <c r="CW57" s="34"/>
      <c r="CX57" s="35"/>
    </row>
    <row r="58" spans="1:102" ht="14.4" customHeight="1">
      <c r="A58" s="38"/>
      <c r="B58" s="49"/>
      <c r="C58" s="50"/>
      <c r="D58" s="50"/>
      <c r="E58" s="34"/>
      <c r="F58" s="34"/>
      <c r="G58" s="34"/>
      <c r="H58" s="34"/>
      <c r="I58" s="34"/>
      <c r="J58" s="34"/>
      <c r="K58" s="34"/>
      <c r="L58" s="34"/>
      <c r="M58" s="434"/>
      <c r="N58" s="434"/>
      <c r="O58" s="434"/>
      <c r="P58" s="434"/>
      <c r="Q58" s="434"/>
      <c r="R58" s="434"/>
      <c r="S58" s="434"/>
      <c r="T58" s="434"/>
      <c r="U58" s="434"/>
      <c r="V58" s="434"/>
      <c r="W58" s="434"/>
      <c r="X58" s="434"/>
      <c r="Y58" s="434"/>
      <c r="Z58" s="434"/>
      <c r="AA58" s="434"/>
      <c r="AB58" s="434"/>
      <c r="AC58" s="434"/>
      <c r="AD58" s="434"/>
      <c r="AE58" s="434"/>
      <c r="AF58" s="434"/>
      <c r="AG58" s="434"/>
      <c r="AH58" s="434"/>
      <c r="AI58" s="434"/>
      <c r="AJ58" s="434"/>
      <c r="AK58" s="434"/>
      <c r="AL58" s="434"/>
      <c r="AM58" s="434"/>
      <c r="AN58" s="434"/>
      <c r="AO58" s="434"/>
      <c r="AP58" s="434"/>
      <c r="AQ58" s="434"/>
      <c r="AR58" s="434"/>
      <c r="AS58" s="434"/>
      <c r="AT58" s="434"/>
      <c r="AU58" s="434"/>
      <c r="AV58" s="434"/>
      <c r="AW58" s="434"/>
      <c r="AX58" s="434"/>
      <c r="AY58" s="434"/>
      <c r="AZ58" s="434"/>
      <c r="BA58" s="434"/>
      <c r="BB58" s="434"/>
      <c r="BC58" s="434"/>
      <c r="BD58" s="462"/>
      <c r="BE58" s="462"/>
      <c r="BF58" s="462"/>
      <c r="BG58" s="434"/>
      <c r="BH58" s="434"/>
      <c r="BI58" s="434"/>
      <c r="BJ58" s="434"/>
      <c r="BK58" s="434"/>
      <c r="BL58" s="434"/>
      <c r="BM58" s="434"/>
      <c r="BN58" s="434"/>
      <c r="BO58" s="434"/>
      <c r="BP58" s="434"/>
      <c r="BQ58" s="434"/>
      <c r="BR58" s="434"/>
      <c r="BS58" s="434"/>
      <c r="BT58" s="434"/>
      <c r="BU58" s="434"/>
      <c r="BV58" s="434"/>
      <c r="BW58" s="434"/>
      <c r="BX58" s="434"/>
      <c r="BY58" s="434"/>
      <c r="BZ58" s="434"/>
      <c r="CA58" s="434"/>
      <c r="CB58" s="52"/>
      <c r="CC58" s="39"/>
      <c r="CD58" s="34"/>
      <c r="CE58" s="34"/>
      <c r="CF58" s="34"/>
      <c r="CG58" s="34"/>
      <c r="CH58" s="34"/>
      <c r="CI58" s="34"/>
      <c r="CJ58" s="34"/>
      <c r="CK58" s="34"/>
      <c r="CL58" s="34"/>
      <c r="CM58" s="34"/>
      <c r="CN58" s="34"/>
      <c r="CO58" s="34"/>
      <c r="CP58" s="34"/>
      <c r="CQ58" s="34"/>
      <c r="CR58" s="34"/>
      <c r="CS58" s="34"/>
      <c r="CT58" s="34"/>
      <c r="CU58" s="34"/>
      <c r="CV58" s="34"/>
      <c r="CW58" s="34"/>
      <c r="CX58" s="35"/>
    </row>
    <row r="59" spans="1:102" ht="14.4" customHeight="1">
      <c r="A59" s="38"/>
      <c r="B59" s="49"/>
      <c r="C59" s="50"/>
      <c r="D59" s="50"/>
      <c r="E59" s="34"/>
      <c r="F59" s="34"/>
      <c r="G59" s="34"/>
      <c r="H59" s="34"/>
      <c r="I59" s="34"/>
      <c r="J59" s="34"/>
      <c r="K59" s="34"/>
      <c r="L59" s="34"/>
      <c r="M59" s="434"/>
      <c r="N59" s="434"/>
      <c r="O59" s="434"/>
      <c r="P59" s="434"/>
      <c r="Q59" s="434"/>
      <c r="R59" s="434"/>
      <c r="S59" s="434"/>
      <c r="T59" s="434"/>
      <c r="U59" s="434"/>
      <c r="V59" s="434"/>
      <c r="W59" s="434"/>
      <c r="X59" s="434"/>
      <c r="Y59" s="434"/>
      <c r="Z59" s="434"/>
      <c r="AA59" s="434"/>
      <c r="AB59" s="434"/>
      <c r="AC59" s="434"/>
      <c r="AD59" s="434"/>
      <c r="AE59" s="434"/>
      <c r="AF59" s="434"/>
      <c r="AG59" s="434"/>
      <c r="AH59" s="434"/>
      <c r="AI59" s="434"/>
      <c r="AJ59" s="434"/>
      <c r="AK59" s="434"/>
      <c r="AL59" s="434"/>
      <c r="AM59" s="434"/>
      <c r="AN59" s="434"/>
      <c r="AO59" s="434"/>
      <c r="AP59" s="434"/>
      <c r="AQ59" s="434"/>
      <c r="AR59" s="434"/>
      <c r="AS59" s="434"/>
      <c r="AT59" s="434"/>
      <c r="AU59" s="434"/>
      <c r="AV59" s="434"/>
      <c r="AW59" s="434"/>
      <c r="AX59" s="434"/>
      <c r="AY59" s="434"/>
      <c r="AZ59" s="434"/>
      <c r="BA59" s="434"/>
      <c r="BB59" s="434"/>
      <c r="BC59" s="434"/>
      <c r="BD59" s="462"/>
      <c r="BE59" s="462"/>
      <c r="BF59" s="462"/>
      <c r="BG59" s="434"/>
      <c r="BH59" s="434"/>
      <c r="BI59" s="434"/>
      <c r="BJ59" s="434"/>
      <c r="BK59" s="434"/>
      <c r="BL59" s="434"/>
      <c r="BM59" s="434"/>
      <c r="BN59" s="434"/>
      <c r="BO59" s="434"/>
      <c r="BP59" s="434"/>
      <c r="BQ59" s="434"/>
      <c r="BR59" s="434"/>
      <c r="BS59" s="434"/>
      <c r="BT59" s="434"/>
      <c r="BU59" s="434"/>
      <c r="BV59" s="434"/>
      <c r="BW59" s="434"/>
      <c r="BX59" s="434"/>
      <c r="BY59" s="434"/>
      <c r="BZ59" s="434"/>
      <c r="CA59" s="434"/>
      <c r="CB59" s="52"/>
      <c r="CC59" s="39"/>
      <c r="CD59" s="34"/>
      <c r="CE59" s="34"/>
      <c r="CF59" s="34"/>
      <c r="CG59" s="34"/>
      <c r="CH59" s="34"/>
      <c r="CI59" s="34"/>
      <c r="CJ59" s="34"/>
      <c r="CK59" s="34"/>
      <c r="CL59" s="34"/>
      <c r="CM59" s="34"/>
      <c r="CN59" s="34"/>
      <c r="CO59" s="34"/>
      <c r="CP59" s="34"/>
      <c r="CQ59" s="34"/>
      <c r="CR59" s="34"/>
      <c r="CS59" s="34"/>
      <c r="CT59" s="34"/>
      <c r="CU59" s="34"/>
      <c r="CV59" s="34"/>
      <c r="CW59" s="34"/>
      <c r="CX59" s="35"/>
    </row>
    <row r="60" spans="1:102" ht="14.4" customHeight="1">
      <c r="A60" s="38"/>
      <c r="B60" s="49"/>
      <c r="C60" s="50"/>
      <c r="D60" s="50"/>
      <c r="E60" s="34"/>
      <c r="F60" s="34"/>
      <c r="G60" s="34"/>
      <c r="H60" s="34"/>
      <c r="I60" s="34"/>
      <c r="J60" s="34"/>
      <c r="K60" s="34"/>
      <c r="L60" s="34"/>
      <c r="M60" s="434"/>
      <c r="N60" s="434"/>
      <c r="O60" s="434"/>
      <c r="P60" s="434"/>
      <c r="Q60" s="434"/>
      <c r="R60" s="434"/>
      <c r="S60" s="434"/>
      <c r="T60" s="434"/>
      <c r="U60" s="434"/>
      <c r="V60" s="434"/>
      <c r="W60" s="434"/>
      <c r="X60" s="434"/>
      <c r="Y60" s="434"/>
      <c r="Z60" s="434"/>
      <c r="AA60" s="434"/>
      <c r="AB60" s="434"/>
      <c r="AC60" s="434"/>
      <c r="AD60" s="434"/>
      <c r="AE60" s="434"/>
      <c r="AF60" s="434"/>
      <c r="AG60" s="434"/>
      <c r="AH60" s="434"/>
      <c r="AI60" s="434"/>
      <c r="AJ60" s="434"/>
      <c r="AK60" s="434"/>
      <c r="AL60" s="434"/>
      <c r="AM60" s="434"/>
      <c r="AN60" s="434"/>
      <c r="AO60" s="434"/>
      <c r="AP60" s="434"/>
      <c r="AQ60" s="434"/>
      <c r="AR60" s="434"/>
      <c r="AS60" s="434"/>
      <c r="AT60" s="434"/>
      <c r="AU60" s="434"/>
      <c r="AV60" s="434"/>
      <c r="AW60" s="434"/>
      <c r="AX60" s="434"/>
      <c r="AY60" s="434"/>
      <c r="AZ60" s="434"/>
      <c r="BA60" s="434"/>
      <c r="BB60" s="434"/>
      <c r="BC60" s="434"/>
      <c r="BD60" s="462"/>
      <c r="BE60" s="462"/>
      <c r="BF60" s="462"/>
      <c r="BG60" s="434"/>
      <c r="BH60" s="434"/>
      <c r="BI60" s="434"/>
      <c r="BJ60" s="434"/>
      <c r="BK60" s="434"/>
      <c r="BL60" s="434"/>
      <c r="BM60" s="434"/>
      <c r="BN60" s="434"/>
      <c r="BO60" s="434"/>
      <c r="BP60" s="434"/>
      <c r="BQ60" s="434"/>
      <c r="BR60" s="434"/>
      <c r="BS60" s="434"/>
      <c r="BT60" s="434"/>
      <c r="BU60" s="434"/>
      <c r="BV60" s="434"/>
      <c r="BW60" s="434"/>
      <c r="BX60" s="434"/>
      <c r="BY60" s="434"/>
      <c r="BZ60" s="434"/>
      <c r="CA60" s="434"/>
      <c r="CB60" s="52"/>
      <c r="CC60" s="39"/>
      <c r="CD60" s="34"/>
      <c r="CE60" s="34"/>
      <c r="CF60" s="34"/>
      <c r="CG60" s="34"/>
      <c r="CH60" s="34"/>
      <c r="CI60" s="34"/>
      <c r="CJ60" s="34"/>
      <c r="CK60" s="34"/>
      <c r="CL60" s="34"/>
      <c r="CM60" s="34"/>
      <c r="CN60" s="34"/>
      <c r="CO60" s="34"/>
      <c r="CP60" s="34"/>
      <c r="CQ60" s="34"/>
      <c r="CR60" s="34"/>
      <c r="CS60" s="34"/>
      <c r="CT60" s="34"/>
      <c r="CU60" s="34"/>
      <c r="CV60" s="34"/>
      <c r="CW60" s="34"/>
      <c r="CX60" s="35"/>
    </row>
    <row r="61" spans="1:102" ht="14.4" customHeight="1">
      <c r="A61" s="38"/>
      <c r="B61" s="49"/>
      <c r="C61" s="50"/>
      <c r="D61" s="50"/>
      <c r="E61" s="34"/>
      <c r="F61" s="34"/>
      <c r="G61" s="34"/>
      <c r="H61" s="34"/>
      <c r="I61" s="34"/>
      <c r="J61" s="34"/>
      <c r="K61" s="34"/>
      <c r="L61" s="34"/>
      <c r="M61" s="434"/>
      <c r="N61" s="434"/>
      <c r="O61" s="434"/>
      <c r="P61" s="434"/>
      <c r="Q61" s="434"/>
      <c r="R61" s="434"/>
      <c r="S61" s="434"/>
      <c r="T61" s="434"/>
      <c r="U61" s="434"/>
      <c r="V61" s="434"/>
      <c r="W61" s="434"/>
      <c r="X61" s="434"/>
      <c r="Y61" s="434"/>
      <c r="Z61" s="434"/>
      <c r="AA61" s="434"/>
      <c r="AB61" s="434"/>
      <c r="AC61" s="434"/>
      <c r="AD61" s="434"/>
      <c r="AE61" s="434"/>
      <c r="AF61" s="434"/>
      <c r="AG61" s="434"/>
      <c r="AH61" s="434"/>
      <c r="AI61" s="434"/>
      <c r="AJ61" s="434"/>
      <c r="AK61" s="434"/>
      <c r="AL61" s="434"/>
      <c r="AM61" s="434"/>
      <c r="AN61" s="434"/>
      <c r="AO61" s="434"/>
      <c r="AP61" s="434"/>
      <c r="AQ61" s="434"/>
      <c r="AR61" s="434"/>
      <c r="AS61" s="434"/>
      <c r="AT61" s="434"/>
      <c r="AU61" s="434"/>
      <c r="AV61" s="434"/>
      <c r="AW61" s="434"/>
      <c r="AX61" s="434"/>
      <c r="AY61" s="434"/>
      <c r="AZ61" s="434"/>
      <c r="BA61" s="434"/>
      <c r="BB61" s="434"/>
      <c r="BC61" s="434"/>
      <c r="BD61" s="462"/>
      <c r="BE61" s="462"/>
      <c r="BF61" s="462"/>
      <c r="BG61" s="434"/>
      <c r="BH61" s="434"/>
      <c r="BI61" s="434"/>
      <c r="BJ61" s="434"/>
      <c r="BK61" s="434"/>
      <c r="BL61" s="434"/>
      <c r="BM61" s="434"/>
      <c r="BN61" s="434"/>
      <c r="BO61" s="434"/>
      <c r="BP61" s="434"/>
      <c r="BQ61" s="434"/>
      <c r="BR61" s="434"/>
      <c r="BS61" s="434"/>
      <c r="BT61" s="434"/>
      <c r="BU61" s="434"/>
      <c r="BV61" s="434"/>
      <c r="BW61" s="434"/>
      <c r="BX61" s="434"/>
      <c r="BY61" s="434"/>
      <c r="BZ61" s="434"/>
      <c r="CA61" s="434"/>
      <c r="CB61" s="52"/>
      <c r="CC61" s="39"/>
      <c r="CD61" s="34"/>
      <c r="CE61" s="34"/>
      <c r="CF61" s="34"/>
      <c r="CG61" s="34"/>
      <c r="CH61" s="34"/>
      <c r="CI61" s="34"/>
      <c r="CJ61" s="34"/>
      <c r="CK61" s="34"/>
      <c r="CL61" s="34"/>
      <c r="CM61" s="34"/>
      <c r="CN61" s="34"/>
      <c r="CO61" s="34"/>
      <c r="CP61" s="34"/>
      <c r="CQ61" s="34"/>
      <c r="CR61" s="34"/>
      <c r="CS61" s="34"/>
      <c r="CT61" s="34"/>
      <c r="CU61" s="34"/>
      <c r="CV61" s="34"/>
      <c r="CW61" s="34"/>
      <c r="CX61" s="35"/>
    </row>
    <row r="62" spans="1:102" ht="14.4" customHeight="1">
      <c r="A62" s="38"/>
      <c r="B62" s="49"/>
      <c r="C62" s="50"/>
      <c r="D62" s="50"/>
      <c r="E62" s="34"/>
      <c r="F62" s="34"/>
      <c r="G62" s="34"/>
      <c r="H62" s="34"/>
      <c r="I62" s="34"/>
      <c r="J62" s="34"/>
      <c r="K62" s="34"/>
      <c r="L62" s="34"/>
      <c r="M62" s="434"/>
      <c r="N62" s="434"/>
      <c r="O62" s="434"/>
      <c r="P62" s="434"/>
      <c r="Q62" s="434"/>
      <c r="R62" s="434"/>
      <c r="S62" s="434"/>
      <c r="T62" s="434"/>
      <c r="U62" s="434"/>
      <c r="V62" s="434"/>
      <c r="W62" s="434"/>
      <c r="X62" s="434"/>
      <c r="Y62" s="434"/>
      <c r="Z62" s="434"/>
      <c r="AA62" s="434"/>
      <c r="AB62" s="434"/>
      <c r="AC62" s="434"/>
      <c r="AD62" s="434"/>
      <c r="AE62" s="434"/>
      <c r="AF62" s="434"/>
      <c r="AG62" s="434"/>
      <c r="AH62" s="434"/>
      <c r="AI62" s="434"/>
      <c r="AJ62" s="434"/>
      <c r="AK62" s="434"/>
      <c r="AL62" s="434"/>
      <c r="AM62" s="434"/>
      <c r="AN62" s="434"/>
      <c r="AO62" s="434"/>
      <c r="AP62" s="434"/>
      <c r="AQ62" s="434"/>
      <c r="AR62" s="434"/>
      <c r="AS62" s="434"/>
      <c r="AT62" s="434"/>
      <c r="AU62" s="434"/>
      <c r="AV62" s="434"/>
      <c r="AW62" s="434"/>
      <c r="AX62" s="434"/>
      <c r="AY62" s="434"/>
      <c r="AZ62" s="434"/>
      <c r="BA62" s="434"/>
      <c r="BB62" s="434"/>
      <c r="BC62" s="434"/>
      <c r="BD62" s="462"/>
      <c r="BE62" s="462"/>
      <c r="BF62" s="462"/>
      <c r="BG62" s="434"/>
      <c r="BH62" s="434"/>
      <c r="BI62" s="434"/>
      <c r="BJ62" s="434"/>
      <c r="BK62" s="434"/>
      <c r="BL62" s="434"/>
      <c r="BM62" s="434"/>
      <c r="BN62" s="434"/>
      <c r="BO62" s="434"/>
      <c r="BP62" s="434"/>
      <c r="BQ62" s="434"/>
      <c r="BR62" s="434"/>
      <c r="BS62" s="434"/>
      <c r="BT62" s="434"/>
      <c r="BU62" s="434"/>
      <c r="BV62" s="434"/>
      <c r="BW62" s="434"/>
      <c r="BX62" s="434"/>
      <c r="BY62" s="434"/>
      <c r="BZ62" s="434"/>
      <c r="CA62" s="434"/>
      <c r="CB62" s="52"/>
      <c r="CC62" s="39"/>
      <c r="CD62" s="34"/>
      <c r="CE62" s="34"/>
      <c r="CF62" s="34"/>
      <c r="CG62" s="34"/>
      <c r="CH62" s="34"/>
      <c r="CI62" s="34"/>
      <c r="CJ62" s="34"/>
      <c r="CK62" s="34"/>
      <c r="CL62" s="34"/>
      <c r="CM62" s="34"/>
      <c r="CN62" s="34"/>
      <c r="CO62" s="34"/>
      <c r="CP62" s="34"/>
      <c r="CQ62" s="34"/>
      <c r="CR62" s="34"/>
      <c r="CS62" s="34"/>
      <c r="CT62" s="34"/>
      <c r="CU62" s="34"/>
      <c r="CV62" s="34"/>
      <c r="CW62" s="34"/>
      <c r="CX62" s="35"/>
    </row>
    <row r="63" spans="1:102" ht="14.4" customHeight="1">
      <c r="A63" s="38"/>
      <c r="B63" s="49"/>
      <c r="C63" s="50"/>
      <c r="D63" s="50"/>
      <c r="E63" s="34"/>
      <c r="F63" s="34"/>
      <c r="G63" s="34"/>
      <c r="H63" s="34"/>
      <c r="I63" s="34"/>
      <c r="J63" s="34"/>
      <c r="K63" s="34"/>
      <c r="L63" s="34"/>
      <c r="M63" s="434"/>
      <c r="N63" s="434"/>
      <c r="O63" s="434"/>
      <c r="P63" s="434"/>
      <c r="Q63" s="434"/>
      <c r="R63" s="434"/>
      <c r="S63" s="434"/>
      <c r="T63" s="434"/>
      <c r="U63" s="434"/>
      <c r="V63" s="434"/>
      <c r="W63" s="434"/>
      <c r="X63" s="434"/>
      <c r="Y63" s="434"/>
      <c r="Z63" s="434"/>
      <c r="AA63" s="434"/>
      <c r="AB63" s="434"/>
      <c r="AC63" s="434"/>
      <c r="AD63" s="434"/>
      <c r="AE63" s="434"/>
      <c r="AF63" s="434"/>
      <c r="AG63" s="434"/>
      <c r="AH63" s="434"/>
      <c r="AI63" s="434"/>
      <c r="AJ63" s="434"/>
      <c r="AK63" s="434"/>
      <c r="AL63" s="434"/>
      <c r="AM63" s="434"/>
      <c r="AN63" s="434"/>
      <c r="AO63" s="434"/>
      <c r="AP63" s="434"/>
      <c r="AQ63" s="434"/>
      <c r="AR63" s="434"/>
      <c r="AS63" s="434"/>
      <c r="AT63" s="434"/>
      <c r="AU63" s="434"/>
      <c r="AV63" s="434"/>
      <c r="AW63" s="434"/>
      <c r="AX63" s="434"/>
      <c r="AY63" s="434"/>
      <c r="AZ63" s="434"/>
      <c r="BA63" s="434"/>
      <c r="BB63" s="434"/>
      <c r="BC63" s="434"/>
      <c r="BD63" s="462"/>
      <c r="BE63" s="462"/>
      <c r="BF63" s="462"/>
      <c r="BG63" s="434"/>
      <c r="BH63" s="434"/>
      <c r="BI63" s="434"/>
      <c r="BJ63" s="434"/>
      <c r="BK63" s="434"/>
      <c r="BL63" s="434"/>
      <c r="BM63" s="434"/>
      <c r="BN63" s="434"/>
      <c r="BO63" s="434"/>
      <c r="BP63" s="434"/>
      <c r="BQ63" s="434"/>
      <c r="BR63" s="434"/>
      <c r="BS63" s="434"/>
      <c r="BT63" s="434"/>
      <c r="BU63" s="434"/>
      <c r="BV63" s="434"/>
      <c r="BW63" s="434"/>
      <c r="BX63" s="434"/>
      <c r="BY63" s="434"/>
      <c r="BZ63" s="434"/>
      <c r="CA63" s="434"/>
      <c r="CB63" s="52"/>
      <c r="CC63" s="39"/>
      <c r="CD63" s="34"/>
      <c r="CE63" s="34"/>
      <c r="CF63" s="34"/>
      <c r="CG63" s="34"/>
      <c r="CH63" s="34"/>
      <c r="CI63" s="34"/>
      <c r="CJ63" s="34"/>
      <c r="CK63" s="34"/>
      <c r="CL63" s="34"/>
      <c r="CM63" s="34"/>
      <c r="CN63" s="34"/>
      <c r="CO63" s="34"/>
      <c r="CP63" s="34"/>
      <c r="CQ63" s="34"/>
      <c r="CR63" s="34"/>
      <c r="CS63" s="34"/>
      <c r="CT63" s="34"/>
      <c r="CU63" s="34"/>
      <c r="CV63" s="34"/>
      <c r="CW63" s="34"/>
      <c r="CX63" s="35"/>
    </row>
    <row r="64" spans="1:102" ht="14.4" customHeight="1">
      <c r="A64" s="38"/>
      <c r="B64" s="49"/>
      <c r="C64" s="50"/>
      <c r="D64" s="50"/>
      <c r="E64" s="34"/>
      <c r="F64" s="34"/>
      <c r="G64" s="34"/>
      <c r="H64" s="34"/>
      <c r="I64" s="34"/>
      <c r="J64" s="34"/>
      <c r="K64" s="34"/>
      <c r="L64" s="34"/>
      <c r="M64" s="434"/>
      <c r="N64" s="434"/>
      <c r="O64" s="434"/>
      <c r="P64" s="434"/>
      <c r="Q64" s="434"/>
      <c r="R64" s="434"/>
      <c r="S64" s="434"/>
      <c r="T64" s="434"/>
      <c r="U64" s="434"/>
      <c r="V64" s="434"/>
      <c r="W64" s="434"/>
      <c r="X64" s="434"/>
      <c r="Y64" s="434"/>
      <c r="Z64" s="434"/>
      <c r="AA64" s="434"/>
      <c r="AB64" s="434"/>
      <c r="AC64" s="434"/>
      <c r="AD64" s="434"/>
      <c r="AE64" s="434"/>
      <c r="AF64" s="434"/>
      <c r="AG64" s="434"/>
      <c r="AH64" s="434"/>
      <c r="AI64" s="434"/>
      <c r="AJ64" s="434"/>
      <c r="AK64" s="434"/>
      <c r="AL64" s="434"/>
      <c r="AM64" s="434"/>
      <c r="AN64" s="434"/>
      <c r="AO64" s="434"/>
      <c r="AP64" s="434"/>
      <c r="AQ64" s="434"/>
      <c r="AR64" s="434"/>
      <c r="AS64" s="434"/>
      <c r="AT64" s="434"/>
      <c r="AU64" s="434"/>
      <c r="AV64" s="434"/>
      <c r="AW64" s="434"/>
      <c r="AX64" s="434"/>
      <c r="AY64" s="434"/>
      <c r="AZ64" s="434"/>
      <c r="BA64" s="434"/>
      <c r="BB64" s="434"/>
      <c r="BC64" s="434"/>
      <c r="BD64" s="462"/>
      <c r="BE64" s="462"/>
      <c r="BF64" s="462"/>
      <c r="BG64" s="434"/>
      <c r="BH64" s="434"/>
      <c r="BI64" s="434"/>
      <c r="BJ64" s="434"/>
      <c r="BK64" s="434"/>
      <c r="BL64" s="434"/>
      <c r="BM64" s="434"/>
      <c r="BN64" s="434"/>
      <c r="BO64" s="434"/>
      <c r="BP64" s="434"/>
      <c r="BQ64" s="434"/>
      <c r="BR64" s="434"/>
      <c r="BS64" s="434"/>
      <c r="BT64" s="434"/>
      <c r="BU64" s="434"/>
      <c r="BV64" s="434"/>
      <c r="BW64" s="434"/>
      <c r="BX64" s="434"/>
      <c r="BY64" s="434"/>
      <c r="BZ64" s="434"/>
      <c r="CA64" s="434"/>
      <c r="CB64" s="52"/>
      <c r="CC64" s="39"/>
      <c r="CD64" s="34"/>
      <c r="CE64" s="34"/>
      <c r="CF64" s="34"/>
      <c r="CG64" s="34"/>
      <c r="CH64" s="34"/>
      <c r="CI64" s="34"/>
      <c r="CJ64" s="34"/>
      <c r="CK64" s="34"/>
      <c r="CL64" s="34"/>
      <c r="CM64" s="34"/>
      <c r="CN64" s="34"/>
      <c r="CO64" s="34"/>
      <c r="CP64" s="34"/>
      <c r="CQ64" s="34"/>
      <c r="CR64" s="34"/>
      <c r="CS64" s="34"/>
      <c r="CT64" s="34"/>
      <c r="CU64" s="34"/>
      <c r="CV64" s="34"/>
      <c r="CW64" s="34"/>
      <c r="CX64" s="35"/>
    </row>
    <row r="65" spans="1:102" ht="14.4" customHeight="1">
      <c r="A65" s="38"/>
      <c r="B65" s="49"/>
      <c r="C65" s="50"/>
      <c r="D65" s="50"/>
      <c r="E65" s="34"/>
      <c r="F65" s="34"/>
      <c r="G65" s="34"/>
      <c r="H65" s="34"/>
      <c r="I65" s="34"/>
      <c r="J65" s="34"/>
      <c r="K65" s="34"/>
      <c r="L65" s="34"/>
      <c r="M65" s="434"/>
      <c r="N65" s="434"/>
      <c r="O65" s="434"/>
      <c r="P65" s="434"/>
      <c r="Q65" s="434"/>
      <c r="R65" s="434"/>
      <c r="S65" s="434"/>
      <c r="T65" s="434"/>
      <c r="U65" s="434"/>
      <c r="V65" s="434"/>
      <c r="W65" s="434"/>
      <c r="X65" s="434"/>
      <c r="Y65" s="434"/>
      <c r="Z65" s="434"/>
      <c r="AA65" s="434"/>
      <c r="AB65" s="434"/>
      <c r="AC65" s="434"/>
      <c r="AD65" s="434"/>
      <c r="AE65" s="434"/>
      <c r="AF65" s="434"/>
      <c r="AG65" s="434"/>
      <c r="AH65" s="434"/>
      <c r="AI65" s="434"/>
      <c r="AJ65" s="434"/>
      <c r="AK65" s="434"/>
      <c r="AL65" s="434"/>
      <c r="AM65" s="434"/>
      <c r="AN65" s="434"/>
      <c r="AO65" s="434"/>
      <c r="AP65" s="434"/>
      <c r="AQ65" s="434"/>
      <c r="AR65" s="434"/>
      <c r="AS65" s="434"/>
      <c r="AT65" s="434"/>
      <c r="AU65" s="434"/>
      <c r="AV65" s="434"/>
      <c r="AW65" s="434"/>
      <c r="AX65" s="434"/>
      <c r="AY65" s="434"/>
      <c r="AZ65" s="434"/>
      <c r="BA65" s="434"/>
      <c r="BB65" s="434"/>
      <c r="BC65" s="434"/>
      <c r="BD65" s="462"/>
      <c r="BE65" s="462"/>
      <c r="BF65" s="462"/>
      <c r="BG65" s="434"/>
      <c r="BH65" s="434"/>
      <c r="BI65" s="434"/>
      <c r="BJ65" s="434"/>
      <c r="BK65" s="434"/>
      <c r="BL65" s="434"/>
      <c r="BM65" s="434"/>
      <c r="BN65" s="434"/>
      <c r="BO65" s="434"/>
      <c r="BP65" s="434"/>
      <c r="BQ65" s="434"/>
      <c r="BR65" s="434"/>
      <c r="BS65" s="434"/>
      <c r="BT65" s="434"/>
      <c r="BU65" s="434"/>
      <c r="BV65" s="434"/>
      <c r="BW65" s="434"/>
      <c r="BX65" s="434"/>
      <c r="BY65" s="434"/>
      <c r="BZ65" s="434"/>
      <c r="CA65" s="434"/>
      <c r="CB65" s="52"/>
      <c r="CC65" s="39"/>
      <c r="CD65" s="34"/>
      <c r="CE65" s="34"/>
      <c r="CF65" s="34"/>
      <c r="CG65" s="34"/>
      <c r="CH65" s="34"/>
      <c r="CI65" s="34"/>
      <c r="CJ65" s="34"/>
      <c r="CK65" s="34"/>
      <c r="CL65" s="34"/>
      <c r="CM65" s="34"/>
      <c r="CN65" s="34"/>
      <c r="CO65" s="34"/>
      <c r="CP65" s="34"/>
      <c r="CQ65" s="34"/>
      <c r="CR65" s="34"/>
      <c r="CS65" s="34"/>
      <c r="CT65" s="34"/>
      <c r="CU65" s="34"/>
      <c r="CV65" s="34"/>
      <c r="CW65" s="34"/>
      <c r="CX65" s="35"/>
    </row>
    <row r="66" spans="1:102" ht="14.4" customHeight="1">
      <c r="A66" s="38"/>
      <c r="B66" s="49"/>
      <c r="C66" s="50"/>
      <c r="D66" s="50"/>
      <c r="E66" s="34"/>
      <c r="F66" s="34"/>
      <c r="G66" s="34"/>
      <c r="H66" s="34"/>
      <c r="I66" s="34"/>
      <c r="J66" s="34"/>
      <c r="K66" s="34"/>
      <c r="L66" s="34"/>
      <c r="M66" s="434"/>
      <c r="N66" s="434"/>
      <c r="O66" s="434"/>
      <c r="P66" s="434"/>
      <c r="Q66" s="434"/>
      <c r="R66" s="434"/>
      <c r="S66" s="434"/>
      <c r="T66" s="434"/>
      <c r="U66" s="434"/>
      <c r="V66" s="434"/>
      <c r="W66" s="434"/>
      <c r="X66" s="434"/>
      <c r="Y66" s="434"/>
      <c r="Z66" s="434"/>
      <c r="AA66" s="434"/>
      <c r="AB66" s="434"/>
      <c r="AC66" s="434"/>
      <c r="AD66" s="434"/>
      <c r="AE66" s="434"/>
      <c r="AF66" s="434"/>
      <c r="AG66" s="434"/>
      <c r="AH66" s="434"/>
      <c r="AI66" s="434"/>
      <c r="AJ66" s="434"/>
      <c r="AK66" s="434"/>
      <c r="AL66" s="434"/>
      <c r="AM66" s="434"/>
      <c r="AN66" s="434"/>
      <c r="AO66" s="434"/>
      <c r="AP66" s="434"/>
      <c r="AQ66" s="434"/>
      <c r="AR66" s="434"/>
      <c r="AS66" s="434"/>
      <c r="AT66" s="434"/>
      <c r="AU66" s="434"/>
      <c r="AV66" s="434"/>
      <c r="AW66" s="434"/>
      <c r="AX66" s="434"/>
      <c r="AY66" s="434"/>
      <c r="AZ66" s="434"/>
      <c r="BA66" s="434"/>
      <c r="BB66" s="434"/>
      <c r="BC66" s="434"/>
      <c r="BD66" s="462"/>
      <c r="BE66" s="462"/>
      <c r="BF66" s="462"/>
      <c r="BG66" s="434"/>
      <c r="BH66" s="434"/>
      <c r="BI66" s="434"/>
      <c r="BJ66" s="434"/>
      <c r="BK66" s="434"/>
      <c r="BL66" s="434"/>
      <c r="BM66" s="434"/>
      <c r="BN66" s="434"/>
      <c r="BO66" s="434"/>
      <c r="BP66" s="434"/>
      <c r="BQ66" s="434"/>
      <c r="BR66" s="434"/>
      <c r="BS66" s="434"/>
      <c r="BT66" s="434"/>
      <c r="BU66" s="434"/>
      <c r="BV66" s="434"/>
      <c r="BW66" s="434"/>
      <c r="BX66" s="434"/>
      <c r="BY66" s="434"/>
      <c r="BZ66" s="434"/>
      <c r="CA66" s="434"/>
      <c r="CB66" s="52"/>
      <c r="CC66" s="39"/>
      <c r="CD66" s="34"/>
      <c r="CE66" s="34"/>
      <c r="CF66" s="34"/>
      <c r="CG66" s="34"/>
      <c r="CH66" s="34"/>
      <c r="CI66" s="34"/>
      <c r="CJ66" s="34"/>
      <c r="CK66" s="34"/>
      <c r="CL66" s="34"/>
      <c r="CM66" s="34"/>
      <c r="CN66" s="34"/>
      <c r="CO66" s="34"/>
      <c r="CP66" s="34"/>
      <c r="CQ66" s="34"/>
      <c r="CR66" s="34"/>
      <c r="CS66" s="34"/>
      <c r="CT66" s="34"/>
      <c r="CU66" s="34"/>
      <c r="CV66" s="34"/>
      <c r="CW66" s="34"/>
      <c r="CX66" s="35"/>
    </row>
    <row r="67" spans="1:102" ht="14.4" customHeight="1">
      <c r="A67" s="38"/>
      <c r="B67" s="49"/>
      <c r="C67" s="50"/>
      <c r="D67" s="50"/>
      <c r="E67" s="34"/>
      <c r="F67" s="34"/>
      <c r="G67" s="34"/>
      <c r="H67" s="34"/>
      <c r="I67" s="34"/>
      <c r="J67" s="34"/>
      <c r="K67" s="34"/>
      <c r="L67" s="34"/>
      <c r="M67" s="434"/>
      <c r="N67" s="434"/>
      <c r="O67" s="434"/>
      <c r="P67" s="434"/>
      <c r="Q67" s="434"/>
      <c r="R67" s="434"/>
      <c r="S67" s="434"/>
      <c r="T67" s="434"/>
      <c r="U67" s="434"/>
      <c r="V67" s="434"/>
      <c r="W67" s="434"/>
      <c r="X67" s="434"/>
      <c r="Y67" s="434"/>
      <c r="Z67" s="434"/>
      <c r="AA67" s="434"/>
      <c r="AB67" s="434"/>
      <c r="AC67" s="434"/>
      <c r="AD67" s="434"/>
      <c r="AE67" s="434"/>
      <c r="AF67" s="434"/>
      <c r="AG67" s="434"/>
      <c r="AH67" s="434"/>
      <c r="AI67" s="434"/>
      <c r="AJ67" s="434"/>
      <c r="AK67" s="434"/>
      <c r="AL67" s="434"/>
      <c r="AM67" s="434"/>
      <c r="AN67" s="434"/>
      <c r="AO67" s="434"/>
      <c r="AP67" s="434"/>
      <c r="AQ67" s="434"/>
      <c r="AR67" s="434"/>
      <c r="AS67" s="434"/>
      <c r="AT67" s="434"/>
      <c r="AU67" s="434"/>
      <c r="AV67" s="434"/>
      <c r="AW67" s="434"/>
      <c r="AX67" s="434"/>
      <c r="AY67" s="434"/>
      <c r="AZ67" s="434"/>
      <c r="BA67" s="434"/>
      <c r="BB67" s="434"/>
      <c r="BC67" s="434"/>
      <c r="BD67" s="462"/>
      <c r="BE67" s="462"/>
      <c r="BF67" s="462"/>
      <c r="BG67" s="434"/>
      <c r="BH67" s="434"/>
      <c r="BI67" s="434"/>
      <c r="BJ67" s="434"/>
      <c r="BK67" s="434"/>
      <c r="BL67" s="434"/>
      <c r="BM67" s="434"/>
      <c r="BN67" s="434"/>
      <c r="BO67" s="434"/>
      <c r="BP67" s="434"/>
      <c r="BQ67" s="434"/>
      <c r="BR67" s="434"/>
      <c r="BS67" s="434"/>
      <c r="BT67" s="434"/>
      <c r="BU67" s="434"/>
      <c r="BV67" s="434"/>
      <c r="BW67" s="434"/>
      <c r="BX67" s="434"/>
      <c r="BY67" s="434"/>
      <c r="BZ67" s="434"/>
      <c r="CA67" s="434"/>
      <c r="CB67" s="52"/>
      <c r="CC67" s="39"/>
      <c r="CD67" s="34"/>
      <c r="CE67" s="34"/>
      <c r="CF67" s="34"/>
      <c r="CG67" s="34"/>
      <c r="CH67" s="34"/>
      <c r="CI67" s="34"/>
      <c r="CJ67" s="34"/>
      <c r="CK67" s="34"/>
      <c r="CL67" s="34"/>
      <c r="CM67" s="34"/>
      <c r="CN67" s="34"/>
      <c r="CO67" s="34"/>
      <c r="CP67" s="34"/>
      <c r="CQ67" s="34"/>
      <c r="CR67" s="34"/>
      <c r="CS67" s="34"/>
      <c r="CT67" s="34"/>
      <c r="CU67" s="34"/>
      <c r="CV67" s="34"/>
      <c r="CW67" s="34"/>
      <c r="CX67" s="35"/>
    </row>
    <row r="68" spans="1:102" ht="14.4" customHeight="1">
      <c r="A68" s="38"/>
      <c r="B68" s="49"/>
      <c r="C68" s="50"/>
      <c r="D68" s="50"/>
      <c r="E68" s="34"/>
      <c r="F68" s="34"/>
      <c r="G68" s="34"/>
      <c r="H68" s="34"/>
      <c r="I68" s="34"/>
      <c r="J68" s="34"/>
      <c r="K68" s="34"/>
      <c r="L68" s="34"/>
      <c r="M68" s="434"/>
      <c r="N68" s="434"/>
      <c r="O68" s="434"/>
      <c r="P68" s="434"/>
      <c r="Q68" s="434"/>
      <c r="R68" s="434"/>
      <c r="S68" s="434"/>
      <c r="T68" s="434"/>
      <c r="U68" s="434"/>
      <c r="V68" s="434"/>
      <c r="W68" s="434"/>
      <c r="X68" s="434"/>
      <c r="Y68" s="434"/>
      <c r="Z68" s="434"/>
      <c r="AA68" s="434"/>
      <c r="AB68" s="434"/>
      <c r="AC68" s="434"/>
      <c r="AD68" s="434"/>
      <c r="AE68" s="434"/>
      <c r="AF68" s="434"/>
      <c r="AG68" s="434"/>
      <c r="AH68" s="434"/>
      <c r="AI68" s="434"/>
      <c r="AJ68" s="434"/>
      <c r="AK68" s="434"/>
      <c r="AL68" s="434"/>
      <c r="AM68" s="434"/>
      <c r="AN68" s="434"/>
      <c r="AO68" s="434"/>
      <c r="AP68" s="434"/>
      <c r="AQ68" s="434"/>
      <c r="AR68" s="434"/>
      <c r="AS68" s="434"/>
      <c r="AT68" s="434"/>
      <c r="AU68" s="434"/>
      <c r="AV68" s="434"/>
      <c r="AW68" s="434"/>
      <c r="AX68" s="434"/>
      <c r="AY68" s="434"/>
      <c r="AZ68" s="434"/>
      <c r="BA68" s="434"/>
      <c r="BB68" s="434"/>
      <c r="BC68" s="434"/>
      <c r="BD68" s="462"/>
      <c r="BE68" s="462"/>
      <c r="BF68" s="462"/>
      <c r="BG68" s="434"/>
      <c r="BH68" s="434"/>
      <c r="BI68" s="434"/>
      <c r="BJ68" s="434"/>
      <c r="BK68" s="434"/>
      <c r="BL68" s="434"/>
      <c r="BM68" s="434"/>
      <c r="BN68" s="434"/>
      <c r="BO68" s="434"/>
      <c r="BP68" s="434"/>
      <c r="BQ68" s="434"/>
      <c r="BR68" s="434"/>
      <c r="BS68" s="434"/>
      <c r="BT68" s="434"/>
      <c r="BU68" s="434"/>
      <c r="BV68" s="434"/>
      <c r="BW68" s="434"/>
      <c r="BX68" s="434"/>
      <c r="BY68" s="434"/>
      <c r="BZ68" s="434"/>
      <c r="CA68" s="434"/>
      <c r="CB68" s="52"/>
      <c r="CC68" s="39"/>
      <c r="CD68" s="34"/>
      <c r="CE68" s="34"/>
      <c r="CF68" s="34"/>
      <c r="CG68" s="34"/>
      <c r="CH68" s="34"/>
      <c r="CI68" s="34"/>
      <c r="CJ68" s="34"/>
      <c r="CK68" s="34"/>
      <c r="CL68" s="34"/>
      <c r="CM68" s="34"/>
      <c r="CN68" s="34"/>
      <c r="CO68" s="34"/>
      <c r="CP68" s="34"/>
      <c r="CQ68" s="34"/>
      <c r="CR68" s="34"/>
      <c r="CS68" s="34"/>
      <c r="CT68" s="34"/>
      <c r="CU68" s="34"/>
      <c r="CV68" s="34"/>
      <c r="CW68" s="34"/>
      <c r="CX68" s="35"/>
    </row>
    <row r="69" spans="1:102" ht="134.25" customHeight="1">
      <c r="A69" s="38"/>
      <c r="B69" s="87"/>
      <c r="C69" s="54"/>
      <c r="D69" s="54"/>
      <c r="E69" s="37"/>
      <c r="F69" s="37"/>
      <c r="G69" s="37"/>
      <c r="H69" s="37"/>
      <c r="I69" s="37"/>
      <c r="J69" s="37"/>
      <c r="K69" s="37"/>
      <c r="L69" s="37"/>
      <c r="M69" s="435"/>
      <c r="N69" s="435"/>
      <c r="O69" s="435"/>
      <c r="P69" s="435"/>
      <c r="Q69" s="435"/>
      <c r="R69" s="435"/>
      <c r="S69" s="435"/>
      <c r="T69" s="435"/>
      <c r="U69" s="435"/>
      <c r="V69" s="435"/>
      <c r="W69" s="435"/>
      <c r="X69" s="435"/>
      <c r="Y69" s="435"/>
      <c r="Z69" s="435"/>
      <c r="AA69" s="435"/>
      <c r="AB69" s="435"/>
      <c r="AC69" s="435"/>
      <c r="AD69" s="435"/>
      <c r="AE69" s="435"/>
      <c r="AF69" s="435"/>
      <c r="AG69" s="435"/>
      <c r="AH69" s="435"/>
      <c r="AI69" s="435"/>
      <c r="AJ69" s="435"/>
      <c r="AK69" s="435"/>
      <c r="AL69" s="435"/>
      <c r="AM69" s="435"/>
      <c r="AN69" s="435"/>
      <c r="AO69" s="435"/>
      <c r="AP69" s="435"/>
      <c r="AQ69" s="435"/>
      <c r="AR69" s="435"/>
      <c r="AS69" s="435"/>
      <c r="AT69" s="435"/>
      <c r="AU69" s="435"/>
      <c r="AV69" s="435"/>
      <c r="AW69" s="435"/>
      <c r="AX69" s="435"/>
      <c r="AY69" s="435"/>
      <c r="AZ69" s="435"/>
      <c r="BA69" s="435"/>
      <c r="BB69" s="435"/>
      <c r="BC69" s="435"/>
      <c r="BD69" s="463"/>
      <c r="BE69" s="463"/>
      <c r="BF69" s="463"/>
      <c r="BG69" s="435"/>
      <c r="BH69" s="435"/>
      <c r="BI69" s="435"/>
      <c r="BJ69" s="435"/>
      <c r="BK69" s="435"/>
      <c r="BL69" s="435"/>
      <c r="BM69" s="435"/>
      <c r="BN69" s="435"/>
      <c r="BO69" s="435"/>
      <c r="BP69" s="435"/>
      <c r="BQ69" s="435"/>
      <c r="BR69" s="435"/>
      <c r="BS69" s="435"/>
      <c r="BT69" s="435"/>
      <c r="BU69" s="435"/>
      <c r="BV69" s="435"/>
      <c r="BW69" s="435"/>
      <c r="BX69" s="435"/>
      <c r="BY69" s="435"/>
      <c r="BZ69" s="435"/>
      <c r="CA69" s="435"/>
      <c r="CB69" s="46"/>
      <c r="CC69" s="39"/>
      <c r="CD69" s="34"/>
      <c r="CE69" s="34"/>
      <c r="CF69" s="34"/>
      <c r="CG69" s="34"/>
      <c r="CH69" s="34"/>
      <c r="CI69" s="34"/>
      <c r="CJ69" s="34"/>
      <c r="CK69" s="34"/>
      <c r="CL69" s="34"/>
      <c r="CM69" s="34"/>
      <c r="CN69" s="34"/>
      <c r="CO69" s="34"/>
      <c r="CP69" s="34"/>
      <c r="CQ69" s="34"/>
      <c r="CR69" s="34"/>
      <c r="CS69" s="34"/>
      <c r="CT69" s="34"/>
      <c r="CU69" s="34"/>
      <c r="CV69" s="34"/>
      <c r="CW69" s="34"/>
      <c r="CX69" s="35"/>
    </row>
    <row r="70" spans="1:102" ht="15" customHeight="1">
      <c r="A70" s="33"/>
      <c r="B70" s="47"/>
      <c r="C70" s="48"/>
      <c r="D70" s="48"/>
      <c r="E70" s="48"/>
      <c r="F70" s="48"/>
      <c r="G70" s="48"/>
      <c r="H70" s="48"/>
      <c r="I70" s="48"/>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34"/>
      <c r="CD70" s="34"/>
      <c r="CE70" s="34"/>
      <c r="CF70" s="34"/>
      <c r="CG70" s="34"/>
      <c r="CH70" s="34"/>
      <c r="CI70" s="34"/>
      <c r="CJ70" s="34"/>
      <c r="CK70" s="34"/>
      <c r="CL70" s="34"/>
      <c r="CM70" s="34"/>
      <c r="CN70" s="34"/>
      <c r="CO70" s="34"/>
      <c r="CP70" s="34"/>
      <c r="CQ70" s="34"/>
      <c r="CR70" s="34"/>
      <c r="CS70" s="34"/>
      <c r="CT70" s="34"/>
      <c r="CU70" s="34"/>
      <c r="CV70" s="34"/>
      <c r="CW70" s="34"/>
      <c r="CX70" s="35"/>
    </row>
    <row r="71" spans="1:102" ht="18" customHeight="1">
      <c r="A71" s="38"/>
      <c r="B71" s="423" t="s">
        <v>39</v>
      </c>
      <c r="C71" s="424"/>
      <c r="D71" s="424"/>
      <c r="E71" s="424"/>
      <c r="F71" s="424"/>
      <c r="G71" s="424"/>
      <c r="H71" s="424"/>
      <c r="I71" s="424"/>
      <c r="J71" s="424"/>
      <c r="K71" s="424"/>
      <c r="L71" s="424"/>
      <c r="M71" s="424"/>
      <c r="N71" s="424"/>
      <c r="O71" s="424"/>
      <c r="P71" s="424"/>
      <c r="Q71" s="424"/>
      <c r="R71" s="424"/>
      <c r="S71" s="424"/>
      <c r="T71" s="424"/>
      <c r="U71" s="424"/>
      <c r="V71" s="424"/>
      <c r="W71" s="424"/>
      <c r="X71" s="424"/>
      <c r="Y71" s="424"/>
      <c r="Z71" s="424"/>
      <c r="AA71" s="424"/>
      <c r="AB71" s="424"/>
      <c r="AC71" s="424"/>
      <c r="AD71" s="424"/>
      <c r="AE71" s="424"/>
      <c r="AF71" s="424"/>
      <c r="AG71" s="424"/>
      <c r="AH71" s="424"/>
      <c r="AI71" s="424"/>
      <c r="AJ71" s="424"/>
      <c r="AK71" s="424"/>
      <c r="AL71" s="424"/>
      <c r="AM71" s="424"/>
      <c r="AN71" s="424"/>
      <c r="AO71" s="424"/>
      <c r="AP71" s="424"/>
      <c r="AQ71" s="424"/>
      <c r="AR71" s="424"/>
      <c r="AS71" s="424"/>
      <c r="AT71" s="424"/>
      <c r="AU71" s="424"/>
      <c r="AV71" s="424"/>
      <c r="AW71" s="424"/>
      <c r="AX71" s="424"/>
      <c r="AY71" s="424"/>
      <c r="AZ71" s="424"/>
      <c r="BA71" s="424"/>
      <c r="BB71" s="424"/>
      <c r="BC71" s="424"/>
      <c r="BD71" s="424"/>
      <c r="BE71" s="424"/>
      <c r="BF71" s="424"/>
      <c r="BG71" s="424"/>
      <c r="BH71" s="424"/>
      <c r="BI71" s="424"/>
      <c r="BJ71" s="424"/>
      <c r="BK71" s="424"/>
      <c r="BL71" s="424"/>
      <c r="BM71" s="424"/>
      <c r="BN71" s="424"/>
      <c r="BO71" s="424"/>
      <c r="BP71" s="424"/>
      <c r="BQ71" s="424"/>
      <c r="BR71" s="424"/>
      <c r="BS71" s="424"/>
      <c r="BT71" s="424"/>
      <c r="BU71" s="424"/>
      <c r="BV71" s="424"/>
      <c r="BW71" s="424"/>
      <c r="BX71" s="424"/>
      <c r="BY71" s="424"/>
      <c r="BZ71" s="424"/>
      <c r="CA71" s="424"/>
      <c r="CB71" s="425"/>
      <c r="CC71" s="39"/>
      <c r="CD71" s="34"/>
      <c r="CE71" s="34"/>
      <c r="CF71" s="34"/>
      <c r="CG71" s="34"/>
      <c r="CH71" s="34"/>
      <c r="CI71" s="34"/>
      <c r="CJ71" s="34"/>
      <c r="CK71" s="34"/>
      <c r="CL71" s="34"/>
      <c r="CM71" s="34"/>
      <c r="CN71" s="34"/>
      <c r="CO71" s="34"/>
      <c r="CP71" s="34"/>
      <c r="CQ71" s="34"/>
      <c r="CR71" s="34"/>
      <c r="CS71" s="34"/>
      <c r="CT71" s="34"/>
      <c r="CU71" s="34"/>
      <c r="CV71" s="34"/>
      <c r="CW71" s="34"/>
      <c r="CX71" s="35"/>
    </row>
    <row r="72" spans="1:102" ht="8.1" customHeight="1">
      <c r="A72" s="38"/>
      <c r="B72" s="49"/>
      <c r="C72" s="50"/>
      <c r="D72" s="50"/>
      <c r="E72" s="50"/>
      <c r="F72" s="50"/>
      <c r="G72" s="50"/>
      <c r="H72" s="50"/>
      <c r="I72" s="50"/>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41"/>
      <c r="CC72" s="39"/>
      <c r="CD72" s="34"/>
      <c r="CE72" s="34"/>
      <c r="CF72" s="34"/>
      <c r="CG72" s="34"/>
      <c r="CH72" s="34"/>
      <c r="CI72" s="34"/>
      <c r="CJ72" s="34"/>
      <c r="CK72" s="34"/>
      <c r="CL72" s="34"/>
      <c r="CM72" s="34"/>
      <c r="CN72" s="34"/>
      <c r="CO72" s="34"/>
      <c r="CP72" s="34"/>
      <c r="CQ72" s="34"/>
      <c r="CR72" s="34"/>
      <c r="CS72" s="34"/>
      <c r="CT72" s="34"/>
      <c r="CU72" s="34"/>
      <c r="CV72" s="34"/>
      <c r="CW72" s="34"/>
      <c r="CX72" s="35"/>
    </row>
    <row r="73" spans="1:102" ht="66" customHeight="1">
      <c r="A73" s="38"/>
      <c r="B73" s="49"/>
      <c r="C73" s="464" t="s">
        <v>40</v>
      </c>
      <c r="D73" s="465"/>
      <c r="E73" s="465"/>
      <c r="F73" s="465"/>
      <c r="G73" s="465"/>
      <c r="H73" s="465"/>
      <c r="I73" s="465"/>
      <c r="J73" s="465"/>
      <c r="K73" s="465"/>
      <c r="L73" s="465"/>
      <c r="M73" s="465"/>
      <c r="N73" s="465"/>
      <c r="O73" s="465"/>
      <c r="P73" s="465"/>
      <c r="Q73" s="465"/>
      <c r="R73" s="465"/>
      <c r="S73" s="465"/>
      <c r="T73" s="465"/>
      <c r="U73" s="465"/>
      <c r="V73" s="465"/>
      <c r="W73" s="465"/>
      <c r="X73" s="83"/>
      <c r="Y73" s="467" t="s">
        <v>41</v>
      </c>
      <c r="Z73" s="465"/>
      <c r="AA73" s="465"/>
      <c r="AB73" s="465"/>
      <c r="AC73" s="465"/>
      <c r="AD73" s="465"/>
      <c r="AE73" s="465"/>
      <c r="AF73" s="465"/>
      <c r="AG73" s="465"/>
      <c r="AH73" s="465"/>
      <c r="AI73" s="465"/>
      <c r="AJ73" s="465"/>
      <c r="AK73" s="465"/>
      <c r="AL73" s="465"/>
      <c r="AM73" s="465"/>
      <c r="AN73" s="465"/>
      <c r="AO73" s="465"/>
      <c r="AP73" s="465"/>
      <c r="AQ73" s="83"/>
      <c r="AR73" s="467" t="s">
        <v>42</v>
      </c>
      <c r="AS73" s="465"/>
      <c r="AT73" s="465"/>
      <c r="AU73" s="465"/>
      <c r="AV73" s="465"/>
      <c r="AW73" s="465"/>
      <c r="AX73" s="465"/>
      <c r="AY73" s="465"/>
      <c r="AZ73" s="465"/>
      <c r="BA73" s="465"/>
      <c r="BB73" s="465"/>
      <c r="BC73" s="465"/>
      <c r="BD73" s="465"/>
      <c r="BE73" s="465"/>
      <c r="BF73" s="465"/>
      <c r="BG73" s="465"/>
      <c r="BH73" s="465"/>
      <c r="BI73" s="83"/>
      <c r="BJ73" s="464" t="s">
        <v>43</v>
      </c>
      <c r="BK73" s="465"/>
      <c r="BL73" s="465"/>
      <c r="BM73" s="465"/>
      <c r="BN73" s="465"/>
      <c r="BO73" s="465"/>
      <c r="BP73" s="465"/>
      <c r="BQ73" s="465"/>
      <c r="BR73" s="465"/>
      <c r="BS73" s="465"/>
      <c r="BT73" s="465"/>
      <c r="BU73" s="465"/>
      <c r="BV73" s="465"/>
      <c r="BW73" s="465"/>
      <c r="BX73" s="465"/>
      <c r="BY73" s="465"/>
      <c r="BZ73" s="465"/>
      <c r="CA73" s="465"/>
      <c r="CB73" s="88"/>
      <c r="CC73" s="39"/>
      <c r="CD73" s="34"/>
      <c r="CE73" s="34"/>
      <c r="CF73" s="34"/>
      <c r="CG73" s="34"/>
      <c r="CH73" s="34"/>
      <c r="CI73" s="34"/>
      <c r="CJ73" s="34"/>
      <c r="CK73" s="34"/>
      <c r="CL73" s="34"/>
      <c r="CM73" s="34"/>
      <c r="CN73" s="34"/>
      <c r="CO73" s="34"/>
      <c r="CP73" s="34"/>
      <c r="CQ73" s="34"/>
      <c r="CR73" s="34"/>
      <c r="CS73" s="34"/>
      <c r="CT73" s="34"/>
      <c r="CU73" s="34"/>
      <c r="CV73" s="34"/>
      <c r="CW73" s="34"/>
      <c r="CX73" s="35"/>
    </row>
    <row r="74" spans="1:102" ht="52.5" customHeight="1">
      <c r="A74" s="38"/>
      <c r="B74" s="49"/>
      <c r="C74" s="420" t="s">
        <v>44</v>
      </c>
      <c r="D74" s="466"/>
      <c r="E74" s="466"/>
      <c r="F74" s="466"/>
      <c r="G74" s="466"/>
      <c r="H74" s="466"/>
      <c r="I74" s="466"/>
      <c r="J74" s="466"/>
      <c r="K74" s="466"/>
      <c r="L74" s="466"/>
      <c r="M74" s="466"/>
      <c r="N74" s="466"/>
      <c r="O74" s="466"/>
      <c r="P74" s="466"/>
      <c r="Q74" s="466"/>
      <c r="R74" s="466"/>
      <c r="S74" s="466"/>
      <c r="T74" s="466"/>
      <c r="U74" s="466"/>
      <c r="V74" s="466"/>
      <c r="W74" s="466"/>
      <c r="X74" s="301"/>
      <c r="Y74" s="418" t="s">
        <v>45</v>
      </c>
      <c r="Z74" s="419"/>
      <c r="AA74" s="419"/>
      <c r="AB74" s="419"/>
      <c r="AC74" s="419"/>
      <c r="AD74" s="419"/>
      <c r="AE74" s="419"/>
      <c r="AF74" s="419"/>
      <c r="AG74" s="419"/>
      <c r="AH74" s="419"/>
      <c r="AI74" s="419"/>
      <c r="AJ74" s="419"/>
      <c r="AK74" s="419"/>
      <c r="AL74" s="419"/>
      <c r="AM74" s="419"/>
      <c r="AN74" s="419"/>
      <c r="AO74" s="419"/>
      <c r="AP74" s="419"/>
      <c r="AQ74" s="13"/>
      <c r="AR74" s="418" t="s">
        <v>46</v>
      </c>
      <c r="AS74" s="419"/>
      <c r="AT74" s="419"/>
      <c r="AU74" s="419"/>
      <c r="AV74" s="419"/>
      <c r="AW74" s="419"/>
      <c r="AX74" s="419"/>
      <c r="AY74" s="419"/>
      <c r="AZ74" s="419"/>
      <c r="BA74" s="419"/>
      <c r="BB74" s="419"/>
      <c r="BC74" s="419"/>
      <c r="BD74" s="419"/>
      <c r="BE74" s="419"/>
      <c r="BF74" s="419"/>
      <c r="BG74" s="419"/>
      <c r="BH74" s="419"/>
      <c r="BI74" s="13"/>
      <c r="BJ74" s="420" t="s">
        <v>47</v>
      </c>
      <c r="BK74" s="421"/>
      <c r="BL74" s="421"/>
      <c r="BM74" s="421"/>
      <c r="BN74" s="421"/>
      <c r="BO74" s="421"/>
      <c r="BP74" s="421"/>
      <c r="BQ74" s="421"/>
      <c r="BR74" s="421"/>
      <c r="BS74" s="421"/>
      <c r="BT74" s="421"/>
      <c r="BU74" s="421"/>
      <c r="BV74" s="421"/>
      <c r="BW74" s="421"/>
      <c r="BX74" s="421"/>
      <c r="BY74" s="421"/>
      <c r="BZ74" s="421"/>
      <c r="CA74" s="421"/>
      <c r="CB74" s="41"/>
      <c r="CC74" s="39"/>
      <c r="CD74" s="34"/>
      <c r="CE74" s="34"/>
      <c r="CF74" s="34"/>
      <c r="CG74" s="34"/>
      <c r="CH74" s="34"/>
      <c r="CI74" s="34"/>
      <c r="CJ74" s="34"/>
      <c r="CK74" s="34"/>
      <c r="CL74" s="34"/>
      <c r="CM74" s="34"/>
      <c r="CN74" s="34"/>
      <c r="CO74" s="34"/>
      <c r="CP74" s="34"/>
      <c r="CQ74" s="34"/>
      <c r="CR74" s="34"/>
      <c r="CS74" s="34"/>
      <c r="CT74" s="34"/>
      <c r="CU74" s="34"/>
      <c r="CV74" s="34"/>
      <c r="CW74" s="34"/>
      <c r="CX74" s="35"/>
    </row>
    <row r="75" spans="1:102" ht="31.95" customHeight="1">
      <c r="A75" s="38"/>
      <c r="B75" s="49"/>
      <c r="C75" s="466"/>
      <c r="D75" s="466"/>
      <c r="E75" s="466"/>
      <c r="F75" s="466"/>
      <c r="G75" s="466"/>
      <c r="H75" s="466"/>
      <c r="I75" s="466"/>
      <c r="J75" s="466"/>
      <c r="K75" s="466"/>
      <c r="L75" s="466"/>
      <c r="M75" s="466"/>
      <c r="N75" s="466"/>
      <c r="O75" s="466"/>
      <c r="P75" s="466"/>
      <c r="Q75" s="466"/>
      <c r="R75" s="466"/>
      <c r="S75" s="466"/>
      <c r="T75" s="466"/>
      <c r="U75" s="466"/>
      <c r="V75" s="466"/>
      <c r="W75" s="466"/>
      <c r="X75" s="301"/>
      <c r="Y75" s="418" t="s">
        <v>48</v>
      </c>
      <c r="Z75" s="419"/>
      <c r="AA75" s="419"/>
      <c r="AB75" s="419"/>
      <c r="AC75" s="419"/>
      <c r="AD75" s="419"/>
      <c r="AE75" s="419"/>
      <c r="AF75" s="419"/>
      <c r="AG75" s="419"/>
      <c r="AH75" s="419"/>
      <c r="AI75" s="419"/>
      <c r="AJ75" s="419"/>
      <c r="AK75" s="419"/>
      <c r="AL75" s="419"/>
      <c r="AM75" s="419"/>
      <c r="AN75" s="419"/>
      <c r="AO75" s="419"/>
      <c r="AP75" s="419"/>
      <c r="AQ75" s="13"/>
      <c r="AR75" s="418" t="s">
        <v>49</v>
      </c>
      <c r="AS75" s="419"/>
      <c r="AT75" s="419"/>
      <c r="AU75" s="419"/>
      <c r="AV75" s="419"/>
      <c r="AW75" s="419"/>
      <c r="AX75" s="419"/>
      <c r="AY75" s="419"/>
      <c r="AZ75" s="419"/>
      <c r="BA75" s="419"/>
      <c r="BB75" s="419"/>
      <c r="BC75" s="419"/>
      <c r="BD75" s="419"/>
      <c r="BE75" s="419"/>
      <c r="BF75" s="419"/>
      <c r="BG75" s="419"/>
      <c r="BH75" s="419"/>
      <c r="BI75" s="13"/>
      <c r="BJ75" s="418" t="s">
        <v>50</v>
      </c>
      <c r="BK75" s="419"/>
      <c r="BL75" s="419"/>
      <c r="BM75" s="419"/>
      <c r="BN75" s="419"/>
      <c r="BO75" s="419"/>
      <c r="BP75" s="419"/>
      <c r="BQ75" s="419"/>
      <c r="BR75" s="419"/>
      <c r="BS75" s="419"/>
      <c r="BT75" s="419"/>
      <c r="BU75" s="419"/>
      <c r="BV75" s="419"/>
      <c r="BW75" s="419"/>
      <c r="BX75" s="419"/>
      <c r="BY75" s="419"/>
      <c r="BZ75" s="419"/>
      <c r="CA75" s="419"/>
      <c r="CB75" s="41"/>
      <c r="CC75" s="39"/>
      <c r="CD75" s="34"/>
      <c r="CE75" s="34"/>
      <c r="CF75" s="34"/>
      <c r="CG75" s="34"/>
      <c r="CH75" s="34"/>
      <c r="CI75" s="34"/>
      <c r="CJ75" s="34"/>
      <c r="CK75" s="34"/>
      <c r="CL75" s="34"/>
      <c r="CM75" s="34"/>
      <c r="CN75" s="34"/>
      <c r="CO75" s="34"/>
      <c r="CP75" s="34"/>
      <c r="CQ75" s="34"/>
      <c r="CR75" s="34"/>
      <c r="CS75" s="34"/>
      <c r="CT75" s="34"/>
      <c r="CU75" s="34"/>
      <c r="CV75" s="34"/>
      <c r="CW75" s="34"/>
      <c r="CX75" s="35"/>
    </row>
    <row r="76" spans="1:102" ht="8.1" customHeight="1">
      <c r="A76" s="38"/>
      <c r="B76" s="49"/>
      <c r="C76" s="51"/>
      <c r="D76" s="50"/>
      <c r="E76" s="50"/>
      <c r="F76" s="50"/>
      <c r="G76" s="50"/>
      <c r="H76" s="50"/>
      <c r="I76" s="50"/>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89"/>
      <c r="BP76" s="89"/>
      <c r="BQ76" s="89"/>
      <c r="BR76" s="89"/>
      <c r="BS76" s="89"/>
      <c r="BT76" s="89"/>
      <c r="BU76" s="89"/>
      <c r="BV76" s="89"/>
      <c r="BW76" s="89"/>
      <c r="BX76" s="89"/>
      <c r="BY76" s="89"/>
      <c r="BZ76" s="89"/>
      <c r="CA76" s="89"/>
      <c r="CB76" s="41"/>
      <c r="CC76" s="39"/>
      <c r="CD76" s="34"/>
      <c r="CE76" s="34"/>
      <c r="CF76" s="34"/>
      <c r="CG76" s="34"/>
      <c r="CH76" s="34"/>
      <c r="CI76" s="34"/>
      <c r="CJ76" s="34"/>
      <c r="CK76" s="34"/>
      <c r="CL76" s="34"/>
      <c r="CM76" s="34"/>
      <c r="CN76" s="34"/>
      <c r="CO76" s="34"/>
      <c r="CP76" s="34"/>
      <c r="CQ76" s="34"/>
      <c r="CR76" s="34"/>
      <c r="CS76" s="34"/>
      <c r="CT76" s="34"/>
      <c r="CU76" s="34"/>
      <c r="CV76" s="34"/>
      <c r="CW76" s="34"/>
      <c r="CX76" s="35"/>
    </row>
    <row r="77" spans="1:102" ht="14.4" customHeight="1">
      <c r="A77" s="38"/>
      <c r="B77" s="49"/>
      <c r="C77" s="51"/>
      <c r="D77" s="50"/>
      <c r="E77" s="50"/>
      <c r="F77" s="50"/>
      <c r="G77" s="50"/>
      <c r="H77" s="50"/>
      <c r="I77" s="50"/>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41"/>
      <c r="CC77" s="39"/>
      <c r="CD77" s="34"/>
      <c r="CE77" s="34"/>
      <c r="CF77" s="34"/>
      <c r="CG77" s="34"/>
      <c r="CH77" s="34"/>
      <c r="CI77" s="34"/>
      <c r="CJ77" s="34"/>
      <c r="CK77" s="34"/>
      <c r="CL77" s="34"/>
      <c r="CM77" s="34"/>
      <c r="CN77" s="34"/>
      <c r="CO77" s="34"/>
      <c r="CP77" s="34"/>
      <c r="CQ77" s="34"/>
      <c r="CR77" s="34"/>
      <c r="CS77" s="34"/>
      <c r="CT77" s="34"/>
      <c r="CU77" s="34"/>
      <c r="CV77" s="34"/>
      <c r="CW77" s="34"/>
      <c r="CX77" s="35"/>
    </row>
    <row r="78" spans="1:102" ht="14.4" customHeight="1">
      <c r="A78" s="38"/>
      <c r="B78" s="49"/>
      <c r="C78" s="51"/>
      <c r="D78" s="50"/>
      <c r="E78" s="50"/>
      <c r="F78" s="50"/>
      <c r="G78" s="50"/>
      <c r="H78" s="50"/>
      <c r="I78" s="50"/>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41"/>
      <c r="CC78" s="39"/>
      <c r="CD78" s="34"/>
      <c r="CE78" s="34"/>
      <c r="CF78" s="34"/>
      <c r="CG78" s="34"/>
      <c r="CH78" s="34"/>
      <c r="CI78" s="34"/>
      <c r="CJ78" s="34"/>
      <c r="CK78" s="34"/>
      <c r="CL78" s="34"/>
      <c r="CM78" s="34"/>
      <c r="CN78" s="34"/>
      <c r="CO78" s="34"/>
      <c r="CP78" s="34"/>
      <c r="CQ78" s="34"/>
      <c r="CR78" s="34"/>
      <c r="CS78" s="34"/>
      <c r="CT78" s="34"/>
      <c r="CU78" s="34"/>
      <c r="CV78" s="34"/>
      <c r="CW78" s="34"/>
      <c r="CX78" s="35"/>
    </row>
    <row r="79" spans="1:102" ht="14.4" customHeight="1">
      <c r="A79" s="38"/>
      <c r="B79" s="49"/>
      <c r="C79" s="51"/>
      <c r="D79" s="50"/>
      <c r="E79" s="50"/>
      <c r="F79" s="50"/>
      <c r="G79" s="50"/>
      <c r="H79" s="50"/>
      <c r="I79" s="50"/>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4"/>
      <c r="BZ79" s="34"/>
      <c r="CA79" s="34"/>
      <c r="CB79" s="41"/>
      <c r="CC79" s="39"/>
      <c r="CD79" s="34"/>
      <c r="CE79" s="34"/>
      <c r="CF79" s="34"/>
      <c r="CG79" s="34"/>
      <c r="CH79" s="34"/>
      <c r="CI79" s="34"/>
      <c r="CJ79" s="34"/>
      <c r="CK79" s="34"/>
      <c r="CL79" s="34"/>
      <c r="CM79" s="34"/>
      <c r="CN79" s="34"/>
      <c r="CO79" s="34"/>
      <c r="CP79" s="34"/>
      <c r="CQ79" s="34"/>
      <c r="CR79" s="34"/>
      <c r="CS79" s="34"/>
      <c r="CT79" s="34"/>
      <c r="CU79" s="34"/>
      <c r="CV79" s="34"/>
      <c r="CW79" s="34"/>
      <c r="CX79" s="35"/>
    </row>
    <row r="80" spans="1:102" ht="14.4" customHeight="1">
      <c r="A80" s="38"/>
      <c r="B80" s="49"/>
      <c r="C80" s="51"/>
      <c r="D80" s="50"/>
      <c r="E80" s="50"/>
      <c r="F80" s="50"/>
      <c r="G80" s="50"/>
      <c r="H80" s="50"/>
      <c r="I80" s="50"/>
      <c r="J80" s="34"/>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41"/>
      <c r="CC80" s="39"/>
      <c r="CD80" s="34"/>
      <c r="CE80" s="34"/>
      <c r="CF80" s="34"/>
      <c r="CG80" s="34"/>
      <c r="CH80" s="34"/>
      <c r="CI80" s="34"/>
      <c r="CJ80" s="34"/>
      <c r="CK80" s="34"/>
      <c r="CL80" s="34"/>
      <c r="CM80" s="34"/>
      <c r="CN80" s="34"/>
      <c r="CO80" s="34"/>
      <c r="CP80" s="34"/>
      <c r="CQ80" s="34"/>
      <c r="CR80" s="34"/>
      <c r="CS80" s="34"/>
      <c r="CT80" s="34"/>
      <c r="CU80" s="34"/>
      <c r="CV80" s="34"/>
      <c r="CW80" s="34"/>
      <c r="CX80" s="35"/>
    </row>
    <row r="81" spans="1:102" ht="14.4" customHeight="1">
      <c r="A81" s="38"/>
      <c r="B81" s="49"/>
      <c r="C81" s="51"/>
      <c r="D81" s="50"/>
      <c r="E81" s="50"/>
      <c r="F81" s="50"/>
      <c r="G81" s="50"/>
      <c r="H81" s="50"/>
      <c r="I81" s="50"/>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41"/>
      <c r="CC81" s="39"/>
      <c r="CD81" s="34"/>
      <c r="CE81" s="34"/>
      <c r="CF81" s="34"/>
      <c r="CG81" s="34"/>
      <c r="CH81" s="34"/>
      <c r="CI81" s="34"/>
      <c r="CJ81" s="34"/>
      <c r="CK81" s="34"/>
      <c r="CL81" s="34"/>
      <c r="CM81" s="34"/>
      <c r="CN81" s="34"/>
      <c r="CO81" s="34"/>
      <c r="CP81" s="34"/>
      <c r="CQ81" s="34"/>
      <c r="CR81" s="34"/>
      <c r="CS81" s="34"/>
      <c r="CT81" s="34"/>
      <c r="CU81" s="34"/>
      <c r="CV81" s="34"/>
      <c r="CW81" s="34"/>
      <c r="CX81" s="35"/>
    </row>
    <row r="82" spans="1:102" ht="14.4" customHeight="1">
      <c r="A82" s="38"/>
      <c r="B82" s="49"/>
      <c r="C82" s="51"/>
      <c r="D82" s="50"/>
      <c r="E82" s="50"/>
      <c r="F82" s="50"/>
      <c r="G82" s="50"/>
      <c r="H82" s="50"/>
      <c r="I82" s="50"/>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41"/>
      <c r="CC82" s="39"/>
      <c r="CD82" s="34"/>
      <c r="CE82" s="34"/>
      <c r="CF82" s="34"/>
      <c r="CG82" s="34"/>
      <c r="CH82" s="34"/>
      <c r="CI82" s="34"/>
      <c r="CJ82" s="34"/>
      <c r="CK82" s="34"/>
      <c r="CL82" s="34"/>
      <c r="CM82" s="34"/>
      <c r="CN82" s="34"/>
      <c r="CO82" s="34"/>
      <c r="CP82" s="34"/>
      <c r="CQ82" s="34"/>
      <c r="CR82" s="34"/>
      <c r="CS82" s="34"/>
      <c r="CT82" s="34"/>
      <c r="CU82" s="34"/>
      <c r="CV82" s="34"/>
      <c r="CW82" s="34"/>
      <c r="CX82" s="35"/>
    </row>
    <row r="83" spans="1:102" ht="14.4" customHeight="1">
      <c r="A83" s="38"/>
      <c r="B83" s="49"/>
      <c r="C83" s="51"/>
      <c r="D83" s="50"/>
      <c r="E83" s="50"/>
      <c r="F83" s="50"/>
      <c r="G83" s="50"/>
      <c r="H83" s="50"/>
      <c r="I83" s="50"/>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41"/>
      <c r="CC83" s="39"/>
      <c r="CD83" s="34"/>
      <c r="CE83" s="34"/>
      <c r="CF83" s="34"/>
      <c r="CG83" s="34"/>
      <c r="CH83" s="34"/>
      <c r="CI83" s="34"/>
      <c r="CJ83" s="34"/>
      <c r="CK83" s="34"/>
      <c r="CL83" s="34"/>
      <c r="CM83" s="34"/>
      <c r="CN83" s="34"/>
      <c r="CO83" s="34"/>
      <c r="CP83" s="34"/>
      <c r="CQ83" s="34"/>
      <c r="CR83" s="34"/>
      <c r="CS83" s="34"/>
      <c r="CT83" s="34"/>
      <c r="CU83" s="34"/>
      <c r="CV83" s="34"/>
      <c r="CW83" s="34"/>
      <c r="CX83" s="35"/>
    </row>
    <row r="84" spans="1:102" ht="30" customHeight="1">
      <c r="A84" s="38"/>
      <c r="B84" s="87"/>
      <c r="C84" s="45"/>
      <c r="D84" s="54"/>
      <c r="E84" s="54"/>
      <c r="F84" s="54"/>
      <c r="G84" s="54"/>
      <c r="H84" s="54"/>
      <c r="I84" s="54"/>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82"/>
      <c r="CC84" s="39"/>
      <c r="CD84" s="34"/>
      <c r="CE84" s="34"/>
      <c r="CF84" s="34"/>
      <c r="CG84" s="34"/>
      <c r="CH84" s="34"/>
      <c r="CI84" s="34"/>
      <c r="CJ84" s="34"/>
      <c r="CK84" s="34"/>
      <c r="CL84" s="34"/>
      <c r="CM84" s="34"/>
      <c r="CN84" s="34"/>
      <c r="CO84" s="34"/>
      <c r="CP84" s="34"/>
      <c r="CQ84" s="34"/>
      <c r="CR84" s="34"/>
      <c r="CS84" s="34"/>
      <c r="CT84" s="34"/>
      <c r="CU84" s="34"/>
      <c r="CV84" s="34"/>
      <c r="CW84" s="34"/>
      <c r="CX84" s="35"/>
    </row>
    <row r="85" spans="1:102" ht="15" customHeight="1">
      <c r="A85" s="33"/>
      <c r="B85" s="47"/>
      <c r="C85" s="47"/>
      <c r="D85" s="48"/>
      <c r="E85" s="48"/>
      <c r="F85" s="48"/>
      <c r="G85" s="48"/>
      <c r="H85" s="48"/>
      <c r="I85" s="48"/>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34"/>
      <c r="CD85" s="34"/>
      <c r="CE85" s="34"/>
      <c r="CF85" s="34"/>
      <c r="CG85" s="34"/>
      <c r="CH85" s="34"/>
      <c r="CI85" s="34"/>
      <c r="CJ85" s="34"/>
      <c r="CK85" s="34"/>
      <c r="CL85" s="34"/>
      <c r="CM85" s="34"/>
      <c r="CN85" s="34"/>
      <c r="CO85" s="34"/>
      <c r="CP85" s="34"/>
      <c r="CQ85" s="34"/>
      <c r="CR85" s="34"/>
      <c r="CS85" s="34"/>
      <c r="CT85" s="34"/>
      <c r="CU85" s="34"/>
      <c r="CV85" s="34"/>
      <c r="CW85" s="34"/>
      <c r="CX85" s="35"/>
    </row>
    <row r="86" spans="1:102" ht="18" customHeight="1">
      <c r="A86" s="38"/>
      <c r="B86" s="423" t="s">
        <v>51</v>
      </c>
      <c r="C86" s="424"/>
      <c r="D86" s="424"/>
      <c r="E86" s="424"/>
      <c r="F86" s="424"/>
      <c r="G86" s="424"/>
      <c r="H86" s="424"/>
      <c r="I86" s="424"/>
      <c r="J86" s="424"/>
      <c r="K86" s="424"/>
      <c r="L86" s="424"/>
      <c r="M86" s="424"/>
      <c r="N86" s="424"/>
      <c r="O86" s="424"/>
      <c r="P86" s="424"/>
      <c r="Q86" s="424"/>
      <c r="R86" s="424"/>
      <c r="S86" s="424"/>
      <c r="T86" s="424"/>
      <c r="U86" s="424"/>
      <c r="V86" s="424"/>
      <c r="W86" s="424"/>
      <c r="X86" s="424"/>
      <c r="Y86" s="424"/>
      <c r="Z86" s="424"/>
      <c r="AA86" s="424"/>
      <c r="AB86" s="424"/>
      <c r="AC86" s="424"/>
      <c r="AD86" s="424"/>
      <c r="AE86" s="424"/>
      <c r="AF86" s="424"/>
      <c r="AG86" s="424"/>
      <c r="AH86" s="424"/>
      <c r="AI86" s="424"/>
      <c r="AJ86" s="424"/>
      <c r="AK86" s="424"/>
      <c r="AL86" s="424"/>
      <c r="AM86" s="424"/>
      <c r="AN86" s="424"/>
      <c r="AO86" s="424"/>
      <c r="AP86" s="424"/>
      <c r="AQ86" s="424"/>
      <c r="AR86" s="424"/>
      <c r="AS86" s="424"/>
      <c r="AT86" s="424"/>
      <c r="AU86" s="424"/>
      <c r="AV86" s="424"/>
      <c r="AW86" s="424"/>
      <c r="AX86" s="424"/>
      <c r="AY86" s="424"/>
      <c r="AZ86" s="424"/>
      <c r="BA86" s="424"/>
      <c r="BB86" s="424"/>
      <c r="BC86" s="424"/>
      <c r="BD86" s="424"/>
      <c r="BE86" s="424"/>
      <c r="BF86" s="424"/>
      <c r="BG86" s="424"/>
      <c r="BH86" s="424"/>
      <c r="BI86" s="424"/>
      <c r="BJ86" s="424"/>
      <c r="BK86" s="424"/>
      <c r="BL86" s="424"/>
      <c r="BM86" s="424"/>
      <c r="BN86" s="424"/>
      <c r="BO86" s="424"/>
      <c r="BP86" s="424"/>
      <c r="BQ86" s="424"/>
      <c r="BR86" s="424"/>
      <c r="BS86" s="424"/>
      <c r="BT86" s="424"/>
      <c r="BU86" s="424"/>
      <c r="BV86" s="424"/>
      <c r="BW86" s="424"/>
      <c r="BX86" s="424"/>
      <c r="BY86" s="424"/>
      <c r="BZ86" s="424"/>
      <c r="CA86" s="424"/>
      <c r="CB86" s="425"/>
      <c r="CC86" s="39"/>
      <c r="CD86" s="34"/>
      <c r="CE86" s="34"/>
      <c r="CF86" s="34"/>
      <c r="CG86" s="34"/>
      <c r="CH86" s="34"/>
      <c r="CI86" s="34"/>
      <c r="CJ86" s="34"/>
      <c r="CK86" s="34"/>
      <c r="CL86" s="34"/>
      <c r="CM86" s="34"/>
      <c r="CN86" s="34"/>
      <c r="CO86" s="34"/>
      <c r="CP86" s="34"/>
      <c r="CQ86" s="34"/>
      <c r="CR86" s="34"/>
      <c r="CS86" s="34"/>
      <c r="CT86" s="34"/>
      <c r="CU86" s="34"/>
      <c r="CV86" s="34"/>
      <c r="CW86" s="34"/>
      <c r="CX86" s="35"/>
    </row>
    <row r="87" spans="1:102" ht="8.1" customHeight="1">
      <c r="A87" s="38"/>
      <c r="B87" s="49"/>
      <c r="C87" s="50"/>
      <c r="D87" s="50"/>
      <c r="E87" s="50"/>
      <c r="F87" s="50"/>
      <c r="G87" s="50"/>
      <c r="H87" s="50"/>
      <c r="I87" s="50"/>
      <c r="J87" s="34"/>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34"/>
      <c r="BS87" s="34"/>
      <c r="BT87" s="34"/>
      <c r="BU87" s="34"/>
      <c r="BV87" s="34"/>
      <c r="BW87" s="34"/>
      <c r="BX87" s="34"/>
      <c r="BY87" s="34"/>
      <c r="BZ87" s="34"/>
      <c r="CA87" s="34"/>
      <c r="CB87" s="41"/>
      <c r="CC87" s="39"/>
      <c r="CD87" s="34"/>
      <c r="CE87" s="34"/>
      <c r="CF87" s="34"/>
      <c r="CG87" s="34"/>
      <c r="CH87" s="34"/>
      <c r="CI87" s="34"/>
      <c r="CJ87" s="34"/>
      <c r="CK87" s="34"/>
      <c r="CL87" s="34"/>
      <c r="CM87" s="34"/>
      <c r="CN87" s="34"/>
      <c r="CO87" s="34"/>
      <c r="CP87" s="34"/>
      <c r="CQ87" s="34"/>
      <c r="CR87" s="34"/>
      <c r="CS87" s="34"/>
      <c r="CT87" s="34"/>
      <c r="CU87" s="34"/>
      <c r="CV87" s="34"/>
      <c r="CW87" s="34"/>
      <c r="CX87" s="35"/>
    </row>
    <row r="88" spans="1:102" ht="14.4" customHeight="1">
      <c r="A88" s="38"/>
      <c r="B88" s="90" t="s">
        <v>52</v>
      </c>
      <c r="C88" s="50"/>
      <c r="D88" s="50"/>
      <c r="E88" s="50"/>
      <c r="F88" s="50"/>
      <c r="G88" s="91" t="s">
        <v>53</v>
      </c>
      <c r="H88" s="50"/>
      <c r="I88" s="50"/>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34"/>
      <c r="BS88" s="34"/>
      <c r="BT88" s="34"/>
      <c r="BU88" s="34"/>
      <c r="BV88" s="34"/>
      <c r="BW88" s="34"/>
      <c r="BX88" s="34"/>
      <c r="BY88" s="34"/>
      <c r="BZ88" s="34"/>
      <c r="CA88" s="34"/>
      <c r="CB88" s="41"/>
      <c r="CC88" s="39"/>
      <c r="CD88" s="34"/>
      <c r="CE88" s="34"/>
      <c r="CF88" s="34"/>
      <c r="CG88" s="34"/>
      <c r="CH88" s="34"/>
      <c r="CI88" s="34"/>
      <c r="CJ88" s="34"/>
      <c r="CK88" s="34"/>
      <c r="CL88" s="34"/>
      <c r="CM88" s="34"/>
      <c r="CN88" s="34"/>
      <c r="CO88" s="34"/>
      <c r="CP88" s="34"/>
      <c r="CQ88" s="34"/>
      <c r="CR88" s="34"/>
      <c r="CS88" s="34"/>
      <c r="CT88" s="34"/>
      <c r="CU88" s="34"/>
      <c r="CV88" s="34"/>
      <c r="CW88" s="34"/>
      <c r="CX88" s="35"/>
    </row>
    <row r="89" spans="1:102" ht="16.5" customHeight="1">
      <c r="A89" s="38"/>
      <c r="B89" s="90" t="s">
        <v>54</v>
      </c>
      <c r="C89" s="34"/>
      <c r="D89" s="50"/>
      <c r="E89" s="50"/>
      <c r="F89" s="50"/>
      <c r="G89" s="92" t="s">
        <v>55</v>
      </c>
      <c r="H89" s="50"/>
      <c r="I89" s="50"/>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41"/>
      <c r="CC89" s="39"/>
      <c r="CD89" s="34"/>
      <c r="CE89" s="34"/>
      <c r="CF89" s="34"/>
      <c r="CG89" s="34"/>
      <c r="CH89" s="34"/>
      <c r="CI89" s="34"/>
      <c r="CJ89" s="34"/>
      <c r="CK89" s="34"/>
      <c r="CL89" s="34"/>
      <c r="CM89" s="34"/>
      <c r="CN89" s="34"/>
      <c r="CO89" s="34"/>
      <c r="CP89" s="34"/>
      <c r="CQ89" s="34"/>
      <c r="CR89" s="34"/>
      <c r="CS89" s="34"/>
      <c r="CT89" s="34"/>
      <c r="CU89" s="34"/>
      <c r="CV89" s="34"/>
      <c r="CW89" s="34"/>
      <c r="CX89" s="35"/>
    </row>
    <row r="90" spans="1:102" ht="16.5" customHeight="1">
      <c r="A90" s="38"/>
      <c r="B90" s="90" t="s">
        <v>56</v>
      </c>
      <c r="C90" s="34"/>
      <c r="D90" s="50"/>
      <c r="E90" s="50"/>
      <c r="F90" s="50"/>
      <c r="G90" s="92" t="s">
        <v>57</v>
      </c>
      <c r="H90" s="50"/>
      <c r="I90" s="50"/>
      <c r="J90" s="34"/>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41"/>
      <c r="CC90" s="39"/>
      <c r="CD90" s="34"/>
      <c r="CE90" s="34"/>
      <c r="CF90" s="34"/>
      <c r="CG90" s="34"/>
      <c r="CH90" s="34"/>
      <c r="CI90" s="34"/>
      <c r="CJ90" s="34"/>
      <c r="CK90" s="34"/>
      <c r="CL90" s="34"/>
      <c r="CM90" s="34"/>
      <c r="CN90" s="34"/>
      <c r="CO90" s="34"/>
      <c r="CP90" s="34"/>
      <c r="CQ90" s="34"/>
      <c r="CR90" s="34"/>
      <c r="CS90" s="34"/>
      <c r="CT90" s="34"/>
      <c r="CU90" s="34"/>
      <c r="CV90" s="34"/>
      <c r="CW90" s="34"/>
      <c r="CX90" s="35"/>
    </row>
    <row r="91" spans="1:102" ht="14.4" customHeight="1">
      <c r="A91" s="38"/>
      <c r="B91" s="90" t="s">
        <v>58</v>
      </c>
      <c r="C91" s="34"/>
      <c r="D91" s="50"/>
      <c r="E91" s="50"/>
      <c r="F91" s="50"/>
      <c r="G91" s="92" t="s">
        <v>59</v>
      </c>
      <c r="H91" s="50"/>
      <c r="I91" s="50"/>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41"/>
      <c r="CC91" s="39"/>
      <c r="CD91" s="34"/>
      <c r="CE91" s="34"/>
      <c r="CF91" s="34"/>
      <c r="CG91" s="34"/>
      <c r="CH91" s="34"/>
      <c r="CI91" s="34"/>
      <c r="CJ91" s="34"/>
      <c r="CK91" s="34"/>
      <c r="CL91" s="34"/>
      <c r="CM91" s="34"/>
      <c r="CN91" s="34"/>
      <c r="CO91" s="34"/>
      <c r="CP91" s="34"/>
      <c r="CQ91" s="34"/>
      <c r="CR91" s="34"/>
      <c r="CS91" s="34"/>
      <c r="CT91" s="34"/>
      <c r="CU91" s="34"/>
      <c r="CV91" s="34"/>
      <c r="CW91" s="34"/>
      <c r="CX91" s="35"/>
    </row>
    <row r="92" spans="1:102" ht="14.4" customHeight="1">
      <c r="A92" s="38"/>
      <c r="B92" s="90" t="s">
        <v>60</v>
      </c>
      <c r="C92" s="34"/>
      <c r="D92" s="50"/>
      <c r="E92" s="50"/>
      <c r="F92" s="50"/>
      <c r="G92" s="92" t="s">
        <v>61</v>
      </c>
      <c r="H92" s="50"/>
      <c r="I92" s="50"/>
      <c r="J92" s="34"/>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41"/>
      <c r="CC92" s="39"/>
      <c r="CD92" s="34"/>
      <c r="CE92" s="34"/>
      <c r="CF92" s="34"/>
      <c r="CG92" s="34"/>
      <c r="CH92" s="34"/>
      <c r="CI92" s="34"/>
      <c r="CJ92" s="34"/>
      <c r="CK92" s="34"/>
      <c r="CL92" s="34"/>
      <c r="CM92" s="34"/>
      <c r="CN92" s="34"/>
      <c r="CO92" s="34"/>
      <c r="CP92" s="34"/>
      <c r="CQ92" s="34"/>
      <c r="CR92" s="34"/>
      <c r="CS92" s="34"/>
      <c r="CT92" s="34"/>
      <c r="CU92" s="34"/>
      <c r="CV92" s="34"/>
      <c r="CW92" s="34"/>
      <c r="CX92" s="35"/>
    </row>
    <row r="93" spans="1:102" ht="14.4" customHeight="1">
      <c r="A93" s="38"/>
      <c r="B93" s="90" t="s">
        <v>62</v>
      </c>
      <c r="C93" s="34"/>
      <c r="D93" s="50"/>
      <c r="E93" s="50"/>
      <c r="F93" s="50"/>
      <c r="G93" s="92" t="s">
        <v>63</v>
      </c>
      <c r="H93" s="50"/>
      <c r="I93" s="50"/>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41"/>
      <c r="CC93" s="39"/>
      <c r="CD93" s="34"/>
      <c r="CE93" s="34"/>
      <c r="CF93" s="34"/>
      <c r="CG93" s="34"/>
      <c r="CH93" s="34"/>
      <c r="CI93" s="34"/>
      <c r="CJ93" s="34"/>
      <c r="CK93" s="34"/>
      <c r="CL93" s="34"/>
      <c r="CM93" s="34"/>
      <c r="CN93" s="34"/>
      <c r="CO93" s="34"/>
      <c r="CP93" s="34"/>
      <c r="CQ93" s="34"/>
      <c r="CR93" s="34"/>
      <c r="CS93" s="34"/>
      <c r="CT93" s="34"/>
      <c r="CU93" s="34"/>
      <c r="CV93" s="34"/>
      <c r="CW93" s="34"/>
      <c r="CX93" s="35"/>
    </row>
    <row r="94" spans="1:102" ht="16.5" customHeight="1">
      <c r="A94" s="38"/>
      <c r="B94" s="90" t="s">
        <v>64</v>
      </c>
      <c r="C94" s="34"/>
      <c r="D94" s="50"/>
      <c r="E94" s="50"/>
      <c r="F94" s="50"/>
      <c r="G94" s="93" t="s">
        <v>65</v>
      </c>
      <c r="H94" s="50"/>
      <c r="I94" s="50"/>
      <c r="J94" s="34"/>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41"/>
      <c r="CC94" s="39"/>
      <c r="CD94" s="34"/>
      <c r="CE94" s="34"/>
      <c r="CF94" s="34"/>
      <c r="CG94" s="34"/>
      <c r="CH94" s="34"/>
      <c r="CI94" s="34"/>
      <c r="CJ94" s="34"/>
      <c r="CK94" s="34"/>
      <c r="CL94" s="34"/>
      <c r="CM94" s="34"/>
      <c r="CN94" s="34"/>
      <c r="CO94" s="34"/>
      <c r="CP94" s="34"/>
      <c r="CQ94" s="34"/>
      <c r="CR94" s="34"/>
      <c r="CS94" s="34"/>
      <c r="CT94" s="34"/>
      <c r="CU94" s="34"/>
      <c r="CV94" s="34"/>
      <c r="CW94" s="34"/>
      <c r="CX94" s="35"/>
    </row>
    <row r="95" spans="1:102" ht="14.4" customHeight="1">
      <c r="A95" s="38"/>
      <c r="B95" s="90" t="s">
        <v>66</v>
      </c>
      <c r="C95" s="34"/>
      <c r="D95" s="50"/>
      <c r="E95" s="50"/>
      <c r="F95" s="50"/>
      <c r="G95" s="92" t="s">
        <v>67</v>
      </c>
      <c r="H95" s="50"/>
      <c r="I95" s="50"/>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41"/>
      <c r="CC95" s="39"/>
      <c r="CD95" s="34"/>
      <c r="CE95" s="34"/>
      <c r="CF95" s="34"/>
      <c r="CG95" s="34"/>
      <c r="CH95" s="34"/>
      <c r="CI95" s="34"/>
      <c r="CJ95" s="34"/>
      <c r="CK95" s="34"/>
      <c r="CL95" s="34"/>
      <c r="CM95" s="34"/>
      <c r="CN95" s="34"/>
      <c r="CO95" s="34"/>
      <c r="CP95" s="34"/>
      <c r="CQ95" s="34"/>
      <c r="CR95" s="34"/>
      <c r="CS95" s="34"/>
      <c r="CT95" s="34"/>
      <c r="CU95" s="34"/>
      <c r="CV95" s="34"/>
      <c r="CW95" s="34"/>
      <c r="CX95" s="35"/>
    </row>
    <row r="96" spans="1:102" ht="14.4" customHeight="1">
      <c r="A96" s="38"/>
      <c r="B96" s="90" t="s">
        <v>68</v>
      </c>
      <c r="C96" s="34"/>
      <c r="D96" s="50"/>
      <c r="E96" s="50"/>
      <c r="F96" s="50"/>
      <c r="G96" s="92" t="s">
        <v>69</v>
      </c>
      <c r="H96" s="50"/>
      <c r="I96" s="50"/>
      <c r="J96" s="34"/>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41"/>
      <c r="CC96" s="39"/>
      <c r="CD96" s="34"/>
      <c r="CE96" s="34"/>
      <c r="CF96" s="34"/>
      <c r="CG96" s="34"/>
      <c r="CH96" s="34"/>
      <c r="CI96" s="34"/>
      <c r="CJ96" s="34"/>
      <c r="CK96" s="34"/>
      <c r="CL96" s="34"/>
      <c r="CM96" s="34"/>
      <c r="CN96" s="34"/>
      <c r="CO96" s="34"/>
      <c r="CP96" s="34"/>
      <c r="CQ96" s="34"/>
      <c r="CR96" s="34"/>
      <c r="CS96" s="34"/>
      <c r="CT96" s="34"/>
      <c r="CU96" s="34"/>
      <c r="CV96" s="34"/>
      <c r="CW96" s="34"/>
      <c r="CX96" s="35"/>
    </row>
    <row r="97" spans="1:102" ht="14.4" customHeight="1">
      <c r="A97" s="38"/>
      <c r="B97" s="90" t="s">
        <v>70</v>
      </c>
      <c r="C97" s="34"/>
      <c r="D97" s="50"/>
      <c r="E97" s="50"/>
      <c r="F97" s="50"/>
      <c r="G97" s="92" t="s">
        <v>71</v>
      </c>
      <c r="H97" s="50"/>
      <c r="I97" s="50"/>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41"/>
      <c r="CC97" s="39"/>
      <c r="CD97" s="34"/>
      <c r="CE97" s="34"/>
      <c r="CF97" s="34"/>
      <c r="CG97" s="34"/>
      <c r="CH97" s="34"/>
      <c r="CI97" s="34"/>
      <c r="CJ97" s="34"/>
      <c r="CK97" s="34"/>
      <c r="CL97" s="34"/>
      <c r="CM97" s="34"/>
      <c r="CN97" s="34"/>
      <c r="CO97" s="34"/>
      <c r="CP97" s="34"/>
      <c r="CQ97" s="34"/>
      <c r="CR97" s="34"/>
      <c r="CS97" s="34"/>
      <c r="CT97" s="34"/>
      <c r="CU97" s="34"/>
      <c r="CV97" s="34"/>
      <c r="CW97" s="34"/>
      <c r="CX97" s="35"/>
    </row>
    <row r="98" spans="1:102" ht="14.4" customHeight="1">
      <c r="A98" s="38"/>
      <c r="B98" s="90" t="s">
        <v>72</v>
      </c>
      <c r="C98" s="34"/>
      <c r="D98" s="50"/>
      <c r="E98" s="50"/>
      <c r="F98" s="50"/>
      <c r="G98" s="92" t="s">
        <v>73</v>
      </c>
      <c r="H98" s="50"/>
      <c r="I98" s="50"/>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c r="BM98" s="34"/>
      <c r="BN98" s="34"/>
      <c r="BO98" s="34"/>
      <c r="BP98" s="34"/>
      <c r="BQ98" s="34"/>
      <c r="BR98" s="34"/>
      <c r="BS98" s="34"/>
      <c r="BT98" s="34"/>
      <c r="BU98" s="34"/>
      <c r="BV98" s="34"/>
      <c r="BW98" s="34"/>
      <c r="BX98" s="34"/>
      <c r="BY98" s="34"/>
      <c r="BZ98" s="34"/>
      <c r="CA98" s="34"/>
      <c r="CB98" s="41"/>
      <c r="CC98" s="39"/>
      <c r="CD98" s="34"/>
      <c r="CE98" s="34"/>
      <c r="CF98" s="34"/>
      <c r="CG98" s="34"/>
      <c r="CH98" s="34"/>
      <c r="CI98" s="34"/>
      <c r="CJ98" s="34"/>
      <c r="CK98" s="34"/>
      <c r="CL98" s="34"/>
      <c r="CM98" s="34"/>
      <c r="CN98" s="34"/>
      <c r="CO98" s="34"/>
      <c r="CP98" s="34"/>
      <c r="CQ98" s="34"/>
      <c r="CR98" s="34"/>
      <c r="CS98" s="34"/>
      <c r="CT98" s="34"/>
      <c r="CU98" s="34"/>
      <c r="CV98" s="34"/>
      <c r="CW98" s="34"/>
      <c r="CX98" s="35"/>
    </row>
    <row r="99" spans="1:102" ht="8.1" customHeight="1">
      <c r="A99" s="38"/>
      <c r="B99" s="94"/>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82"/>
      <c r="CC99" s="39"/>
      <c r="CD99" s="34"/>
      <c r="CE99" s="34"/>
      <c r="CF99" s="34"/>
      <c r="CG99" s="34"/>
      <c r="CH99" s="34"/>
      <c r="CI99" s="34"/>
      <c r="CJ99" s="34"/>
      <c r="CK99" s="34"/>
      <c r="CL99" s="34"/>
      <c r="CM99" s="34"/>
      <c r="CN99" s="34"/>
      <c r="CO99" s="34"/>
      <c r="CP99" s="34"/>
      <c r="CQ99" s="34"/>
      <c r="CR99" s="34"/>
      <c r="CS99" s="34"/>
      <c r="CT99" s="34"/>
      <c r="CU99" s="34"/>
      <c r="CV99" s="34"/>
      <c r="CW99" s="34"/>
      <c r="CX99" s="35"/>
    </row>
    <row r="100" spans="1:102" ht="15" customHeight="1">
      <c r="A100" s="33"/>
      <c r="B100" s="44"/>
      <c r="C100" s="48"/>
      <c r="D100" s="48"/>
      <c r="E100" s="48"/>
      <c r="F100" s="48"/>
      <c r="G100" s="48"/>
      <c r="H100" s="48"/>
      <c r="I100" s="48"/>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5"/>
    </row>
    <row r="101" spans="1:102" ht="18" customHeight="1">
      <c r="A101" s="38"/>
      <c r="B101" s="423" t="s">
        <v>74</v>
      </c>
      <c r="C101" s="424"/>
      <c r="D101" s="424"/>
      <c r="E101" s="424"/>
      <c r="F101" s="424"/>
      <c r="G101" s="424"/>
      <c r="H101" s="424"/>
      <c r="I101" s="424"/>
      <c r="J101" s="424"/>
      <c r="K101" s="424"/>
      <c r="L101" s="424"/>
      <c r="M101" s="424"/>
      <c r="N101" s="424"/>
      <c r="O101" s="424"/>
      <c r="P101" s="424"/>
      <c r="Q101" s="424"/>
      <c r="R101" s="424"/>
      <c r="S101" s="424"/>
      <c r="T101" s="424"/>
      <c r="U101" s="424"/>
      <c r="V101" s="424"/>
      <c r="W101" s="424"/>
      <c r="X101" s="424"/>
      <c r="Y101" s="424"/>
      <c r="Z101" s="424"/>
      <c r="AA101" s="424"/>
      <c r="AB101" s="424"/>
      <c r="AC101" s="424"/>
      <c r="AD101" s="424"/>
      <c r="AE101" s="424"/>
      <c r="AF101" s="424"/>
      <c r="AG101" s="424"/>
      <c r="AH101" s="424"/>
      <c r="AI101" s="424"/>
      <c r="AJ101" s="424"/>
      <c r="AK101" s="424"/>
      <c r="AL101" s="424"/>
      <c r="AM101" s="424"/>
      <c r="AN101" s="424"/>
      <c r="AO101" s="424"/>
      <c r="AP101" s="424"/>
      <c r="AQ101" s="424"/>
      <c r="AR101" s="424"/>
      <c r="AS101" s="424"/>
      <c r="AT101" s="424"/>
      <c r="AU101" s="424"/>
      <c r="AV101" s="424"/>
      <c r="AW101" s="424"/>
      <c r="AX101" s="424"/>
      <c r="AY101" s="424"/>
      <c r="AZ101" s="424"/>
      <c r="BA101" s="424"/>
      <c r="BB101" s="424"/>
      <c r="BC101" s="424"/>
      <c r="BD101" s="424"/>
      <c r="BE101" s="424"/>
      <c r="BF101" s="424"/>
      <c r="BG101" s="424"/>
      <c r="BH101" s="424"/>
      <c r="BI101" s="424"/>
      <c r="BJ101" s="424"/>
      <c r="BK101" s="424"/>
      <c r="BL101" s="424"/>
      <c r="BM101" s="424"/>
      <c r="BN101" s="424"/>
      <c r="BO101" s="424"/>
      <c r="BP101" s="424"/>
      <c r="BQ101" s="424"/>
      <c r="BR101" s="424"/>
      <c r="BS101" s="424"/>
      <c r="BT101" s="424"/>
      <c r="BU101" s="424"/>
      <c r="BV101" s="424"/>
      <c r="BW101" s="424"/>
      <c r="BX101" s="424"/>
      <c r="BY101" s="424"/>
      <c r="BZ101" s="424"/>
      <c r="CA101" s="424"/>
      <c r="CB101" s="425"/>
      <c r="CC101" s="39"/>
      <c r="CD101" s="34"/>
      <c r="CE101" s="34"/>
      <c r="CF101" s="34"/>
      <c r="CG101" s="34"/>
      <c r="CH101" s="34"/>
      <c r="CI101" s="34"/>
      <c r="CJ101" s="34"/>
      <c r="CK101" s="34"/>
      <c r="CL101" s="34"/>
      <c r="CM101" s="34"/>
      <c r="CN101" s="34"/>
      <c r="CO101" s="34"/>
      <c r="CP101" s="34"/>
      <c r="CQ101" s="34"/>
      <c r="CR101" s="34"/>
      <c r="CS101" s="34"/>
      <c r="CT101" s="34"/>
      <c r="CU101" s="34"/>
      <c r="CV101" s="34"/>
      <c r="CW101" s="34"/>
      <c r="CX101" s="35"/>
    </row>
    <row r="102" spans="1:102" ht="8.1" customHeight="1">
      <c r="A102" s="38"/>
      <c r="B102" s="39"/>
      <c r="C102" s="50"/>
      <c r="D102" s="50"/>
      <c r="E102" s="50"/>
      <c r="F102" s="50"/>
      <c r="G102" s="50"/>
      <c r="H102" s="50"/>
      <c r="I102" s="50"/>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41"/>
      <c r="CC102" s="39"/>
      <c r="CD102" s="34"/>
      <c r="CE102" s="34"/>
      <c r="CF102" s="34"/>
      <c r="CG102" s="34"/>
      <c r="CH102" s="34"/>
      <c r="CI102" s="34"/>
      <c r="CJ102" s="34"/>
      <c r="CK102" s="34"/>
      <c r="CL102" s="34"/>
      <c r="CM102" s="34"/>
      <c r="CN102" s="34"/>
      <c r="CO102" s="34"/>
      <c r="CP102" s="34"/>
      <c r="CQ102" s="34"/>
      <c r="CR102" s="34"/>
      <c r="CS102" s="34"/>
      <c r="CT102" s="34"/>
      <c r="CU102" s="34"/>
      <c r="CV102" s="34"/>
      <c r="CW102" s="34"/>
      <c r="CX102" s="35"/>
    </row>
    <row r="103" spans="1:102" ht="14.4" customHeight="1">
      <c r="A103" s="38"/>
      <c r="B103" s="95" t="s">
        <v>75</v>
      </c>
      <c r="C103" s="50"/>
      <c r="D103" s="50"/>
      <c r="E103" s="50"/>
      <c r="F103" s="50"/>
      <c r="G103" s="50"/>
      <c r="H103" s="50"/>
      <c r="I103" s="50"/>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41"/>
      <c r="CC103" s="39"/>
      <c r="CD103" s="34"/>
      <c r="CE103" s="34"/>
      <c r="CF103" s="34"/>
      <c r="CG103" s="34"/>
      <c r="CH103" s="34"/>
      <c r="CI103" s="34"/>
      <c r="CJ103" s="34"/>
      <c r="CK103" s="34"/>
      <c r="CL103" s="34"/>
      <c r="CM103" s="34"/>
      <c r="CN103" s="34"/>
      <c r="CO103" s="34"/>
      <c r="CP103" s="34"/>
      <c r="CQ103" s="34"/>
      <c r="CR103" s="34"/>
      <c r="CS103" s="34"/>
      <c r="CT103" s="34"/>
      <c r="CU103" s="34"/>
      <c r="CV103" s="34"/>
      <c r="CW103" s="34"/>
      <c r="CX103" s="35"/>
    </row>
    <row r="104" spans="1:102" ht="8.1" customHeight="1">
      <c r="A104" s="38"/>
      <c r="B104" s="459"/>
      <c r="C104" s="435"/>
      <c r="D104" s="435"/>
      <c r="E104" s="435"/>
      <c r="F104" s="435"/>
      <c r="G104" s="435"/>
      <c r="H104" s="435"/>
      <c r="I104" s="435"/>
      <c r="J104" s="435"/>
      <c r="K104" s="435"/>
      <c r="L104" s="435"/>
      <c r="M104" s="435"/>
      <c r="N104" s="435"/>
      <c r="O104" s="435"/>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82"/>
      <c r="CC104" s="39"/>
      <c r="CD104" s="34"/>
      <c r="CE104" s="34"/>
      <c r="CF104" s="34"/>
      <c r="CG104" s="34"/>
      <c r="CH104" s="34"/>
      <c r="CI104" s="34"/>
      <c r="CJ104" s="34"/>
      <c r="CK104" s="34"/>
      <c r="CL104" s="34"/>
      <c r="CM104" s="34"/>
      <c r="CN104" s="34"/>
      <c r="CO104" s="34"/>
      <c r="CP104" s="34"/>
      <c r="CQ104" s="34"/>
      <c r="CR104" s="34"/>
      <c r="CS104" s="34"/>
      <c r="CT104" s="34"/>
      <c r="CU104" s="34"/>
      <c r="CV104" s="34"/>
      <c r="CW104" s="34"/>
      <c r="CX104" s="35"/>
    </row>
    <row r="105" spans="1:102" ht="14.4" customHeight="1">
      <c r="A105" s="33"/>
      <c r="B105" s="96"/>
      <c r="C105" s="96"/>
      <c r="D105" s="96"/>
      <c r="E105" s="96"/>
      <c r="F105" s="96"/>
      <c r="G105" s="96"/>
      <c r="H105" s="96"/>
      <c r="I105" s="96"/>
      <c r="J105" s="96"/>
      <c r="K105" s="96"/>
      <c r="L105" s="96"/>
      <c r="M105" s="96"/>
      <c r="N105" s="96"/>
      <c r="O105" s="96"/>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97"/>
      <c r="AO105" s="97"/>
      <c r="AP105" s="97"/>
      <c r="AQ105" s="97"/>
      <c r="AR105" s="97"/>
      <c r="AS105" s="97"/>
      <c r="AT105" s="97"/>
      <c r="AU105" s="97"/>
      <c r="AV105" s="97"/>
      <c r="AW105" s="97"/>
      <c r="AX105" s="97"/>
      <c r="AY105" s="97"/>
      <c r="AZ105" s="97"/>
      <c r="BA105" s="97"/>
      <c r="BB105" s="97"/>
      <c r="BC105" s="97"/>
      <c r="BD105" s="97"/>
      <c r="BE105" s="97"/>
      <c r="BF105" s="97"/>
      <c r="BG105" s="97"/>
      <c r="BH105" s="97"/>
      <c r="BI105" s="97"/>
      <c r="BJ105" s="97"/>
      <c r="BK105" s="97"/>
      <c r="BL105" s="97"/>
      <c r="BM105" s="97"/>
      <c r="BN105" s="97"/>
      <c r="BO105" s="97"/>
      <c r="BP105" s="97"/>
      <c r="BQ105" s="97"/>
      <c r="BR105" s="97"/>
      <c r="BS105" s="97"/>
      <c r="BT105" s="97"/>
      <c r="BU105" s="97"/>
      <c r="BV105" s="97"/>
      <c r="BW105" s="97"/>
      <c r="BX105" s="97"/>
      <c r="BY105" s="97"/>
      <c r="BZ105" s="97"/>
      <c r="CA105" s="97"/>
      <c r="CB105" s="97"/>
      <c r="CC105" s="34"/>
      <c r="CD105" s="34"/>
      <c r="CE105" s="34"/>
      <c r="CF105" s="34"/>
      <c r="CG105" s="34"/>
      <c r="CH105" s="34"/>
      <c r="CI105" s="34"/>
      <c r="CJ105" s="34"/>
      <c r="CK105" s="34"/>
      <c r="CL105" s="34"/>
      <c r="CM105" s="34"/>
      <c r="CN105" s="34"/>
      <c r="CO105" s="34"/>
      <c r="CP105" s="34"/>
      <c r="CQ105" s="34"/>
      <c r="CR105" s="34"/>
      <c r="CS105" s="34"/>
      <c r="CT105" s="34"/>
      <c r="CU105" s="34"/>
      <c r="CV105" s="34"/>
      <c r="CW105" s="34"/>
      <c r="CX105" s="35"/>
    </row>
    <row r="106" spans="1:102" ht="21.75" customHeight="1">
      <c r="A106" s="33"/>
      <c r="B106" s="91" t="s">
        <v>76</v>
      </c>
      <c r="C106" s="50"/>
      <c r="D106" s="50"/>
      <c r="E106" s="50"/>
      <c r="F106" s="50"/>
      <c r="G106" s="50"/>
      <c r="H106" s="50"/>
      <c r="I106" s="50"/>
      <c r="J106" s="34"/>
      <c r="K106" s="34"/>
      <c r="L106" s="34"/>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5"/>
    </row>
    <row r="107" spans="1:102" ht="8.1" customHeight="1">
      <c r="A107" s="33"/>
      <c r="B107" s="50"/>
      <c r="C107" s="50"/>
      <c r="D107" s="50"/>
      <c r="E107" s="50"/>
      <c r="F107" s="50"/>
      <c r="G107" s="50"/>
      <c r="H107" s="50"/>
      <c r="I107" s="50"/>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4"/>
      <c r="CL107" s="34"/>
      <c r="CM107" s="34"/>
      <c r="CN107" s="34"/>
      <c r="CO107" s="34"/>
      <c r="CP107" s="34"/>
      <c r="CQ107" s="34"/>
      <c r="CR107" s="34"/>
      <c r="CS107" s="34"/>
      <c r="CT107" s="34"/>
      <c r="CU107" s="34"/>
      <c r="CV107" s="34"/>
      <c r="CW107" s="34"/>
      <c r="CX107" s="35"/>
    </row>
    <row r="108" spans="1:102" ht="18.600000000000001" customHeight="1">
      <c r="A108" s="33"/>
      <c r="B108" s="91" t="s">
        <v>77</v>
      </c>
      <c r="C108" s="50"/>
      <c r="D108" s="50"/>
      <c r="E108" s="50"/>
      <c r="F108" s="50"/>
      <c r="G108" s="50"/>
      <c r="H108" s="50"/>
      <c r="I108" s="50"/>
      <c r="J108" s="34"/>
      <c r="K108" s="34"/>
      <c r="L108" s="34"/>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5"/>
    </row>
    <row r="109" spans="1:102" ht="8.25" customHeight="1">
      <c r="A109" s="33"/>
      <c r="B109" s="50"/>
      <c r="C109" s="50"/>
      <c r="D109" s="50"/>
      <c r="E109" s="50"/>
      <c r="F109" s="50"/>
      <c r="G109" s="50"/>
      <c r="H109" s="50"/>
      <c r="I109" s="50"/>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5"/>
    </row>
    <row r="110" spans="1:102" ht="14.4" customHeight="1">
      <c r="A110" s="33"/>
      <c r="B110" s="50"/>
      <c r="C110" s="50"/>
      <c r="D110" s="50"/>
      <c r="E110" s="50"/>
      <c r="F110" s="50"/>
      <c r="G110" s="50"/>
      <c r="H110" s="50"/>
      <c r="I110" s="50"/>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5"/>
    </row>
    <row r="111" spans="1:102" ht="14.4" customHeight="1">
      <c r="A111" s="33"/>
      <c r="B111" s="50"/>
      <c r="C111" s="50"/>
      <c r="D111" s="50"/>
      <c r="E111" s="50"/>
      <c r="F111" s="50"/>
      <c r="G111" s="50"/>
      <c r="H111" s="50"/>
      <c r="I111" s="50"/>
      <c r="J111" s="34"/>
      <c r="K111" s="34"/>
      <c r="L111" s="34"/>
      <c r="M111" s="34"/>
      <c r="N111" s="34"/>
      <c r="O111" s="34"/>
      <c r="P111" s="34"/>
      <c r="Q111" s="34"/>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5"/>
    </row>
    <row r="112" spans="1:102" ht="14.4" customHeight="1">
      <c r="A112" s="33"/>
      <c r="B112" s="50"/>
      <c r="C112" s="50"/>
      <c r="D112" s="50"/>
      <c r="E112" s="50"/>
      <c r="F112" s="50"/>
      <c r="G112" s="50"/>
      <c r="H112" s="50"/>
      <c r="I112" s="50"/>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5"/>
    </row>
    <row r="113" spans="1:102" ht="14.4" customHeight="1">
      <c r="A113" s="33"/>
      <c r="B113" s="50"/>
      <c r="C113" s="50"/>
      <c r="D113" s="50"/>
      <c r="E113" s="50"/>
      <c r="F113" s="50"/>
      <c r="G113" s="50"/>
      <c r="H113" s="50"/>
      <c r="I113" s="50"/>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4"/>
      <c r="BB113" s="34"/>
      <c r="BC113" s="34"/>
      <c r="BD113" s="34"/>
      <c r="BE113" s="34"/>
      <c r="BF113" s="34"/>
      <c r="BG113" s="34"/>
      <c r="BH113" s="34"/>
      <c r="BI113" s="34"/>
      <c r="BJ113" s="34"/>
      <c r="BK113" s="34"/>
      <c r="BL113" s="34"/>
      <c r="BM113" s="34"/>
      <c r="BN113" s="34"/>
      <c r="BO113" s="34"/>
      <c r="BP113" s="34"/>
      <c r="BQ113" s="34"/>
      <c r="BR113" s="34"/>
      <c r="BS113" s="34"/>
      <c r="BT113" s="34"/>
      <c r="BU113" s="34"/>
      <c r="BV113" s="34"/>
      <c r="BW113" s="34"/>
      <c r="BX113" s="34"/>
      <c r="BY113" s="34"/>
      <c r="BZ113" s="34"/>
      <c r="CA113" s="34"/>
      <c r="CB113" s="34"/>
      <c r="CC113" s="34"/>
      <c r="CD113" s="34"/>
      <c r="CE113" s="34"/>
      <c r="CF113" s="34"/>
      <c r="CG113" s="34"/>
      <c r="CH113" s="34"/>
      <c r="CI113" s="34"/>
      <c r="CJ113" s="34"/>
      <c r="CK113" s="34"/>
      <c r="CL113" s="34"/>
      <c r="CM113" s="34"/>
      <c r="CN113" s="34"/>
      <c r="CO113" s="34"/>
      <c r="CP113" s="34"/>
      <c r="CQ113" s="34"/>
      <c r="CR113" s="34"/>
      <c r="CS113" s="34"/>
      <c r="CT113" s="34"/>
      <c r="CU113" s="34"/>
      <c r="CV113" s="34"/>
      <c r="CW113" s="34"/>
      <c r="CX113" s="35"/>
    </row>
    <row r="114" spans="1:102" ht="14.4" customHeight="1">
      <c r="A114" s="33"/>
      <c r="B114" s="50"/>
      <c r="C114" s="50"/>
      <c r="D114" s="50"/>
      <c r="E114" s="50"/>
      <c r="F114" s="50"/>
      <c r="G114" s="50"/>
      <c r="H114" s="50"/>
      <c r="I114" s="50"/>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5"/>
    </row>
    <row r="115" spans="1:102" ht="14.4" customHeight="1">
      <c r="A115" s="33"/>
      <c r="B115" s="50"/>
      <c r="C115" s="50"/>
      <c r="D115" s="50"/>
      <c r="E115" s="50"/>
      <c r="F115" s="50"/>
      <c r="G115" s="50"/>
      <c r="H115" s="50"/>
      <c r="I115" s="50"/>
      <c r="J115" s="34"/>
      <c r="K115" s="34"/>
      <c r="L115" s="34"/>
      <c r="M115" s="34"/>
      <c r="N115" s="34"/>
      <c r="O115" s="34"/>
      <c r="P115" s="34"/>
      <c r="Q115" s="34"/>
      <c r="R115" s="34"/>
      <c r="S115" s="34"/>
      <c r="T115" s="34"/>
      <c r="U115" s="34"/>
      <c r="V115" s="34"/>
      <c r="W115" s="34"/>
      <c r="X115" s="34"/>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4"/>
      <c r="BB115" s="34"/>
      <c r="BC115" s="34"/>
      <c r="BD115" s="34"/>
      <c r="BE115" s="34"/>
      <c r="BF115" s="34"/>
      <c r="BG115" s="34"/>
      <c r="BH115" s="34"/>
      <c r="BI115" s="34"/>
      <c r="BJ115" s="34"/>
      <c r="BK115" s="34"/>
      <c r="BL115" s="34"/>
      <c r="BM115" s="34"/>
      <c r="BN115" s="34"/>
      <c r="BO115" s="34"/>
      <c r="BP115" s="34"/>
      <c r="BQ115" s="34"/>
      <c r="BR115" s="34"/>
      <c r="BS115" s="34"/>
      <c r="BT115" s="34"/>
      <c r="BU115" s="34"/>
      <c r="BV115" s="34"/>
      <c r="BW115" s="34"/>
      <c r="BX115" s="34"/>
      <c r="BY115" s="34"/>
      <c r="BZ115" s="34"/>
      <c r="CA115" s="34"/>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5"/>
    </row>
    <row r="116" spans="1:102" ht="14.4" customHeight="1">
      <c r="A116" s="33"/>
      <c r="B116" s="50"/>
      <c r="C116" s="50"/>
      <c r="D116" s="50"/>
      <c r="E116" s="50"/>
      <c r="F116" s="50"/>
      <c r="G116" s="50"/>
      <c r="H116" s="50"/>
      <c r="I116" s="50"/>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4"/>
      <c r="BB116" s="34"/>
      <c r="BC116" s="34"/>
      <c r="BD116" s="34"/>
      <c r="BE116" s="34"/>
      <c r="BF116" s="34"/>
      <c r="BG116" s="34"/>
      <c r="BH116" s="34"/>
      <c r="BI116" s="34"/>
      <c r="BJ116" s="34"/>
      <c r="BK116" s="34"/>
      <c r="BL116" s="34"/>
      <c r="BM116" s="34"/>
      <c r="BN116" s="34"/>
      <c r="BO116" s="34"/>
      <c r="BP116" s="34"/>
      <c r="BQ116" s="34"/>
      <c r="BR116" s="34"/>
      <c r="BS116" s="34"/>
      <c r="BT116" s="34"/>
      <c r="BU116" s="34"/>
      <c r="BV116" s="34"/>
      <c r="BW116" s="34"/>
      <c r="BX116" s="34"/>
      <c r="BY116" s="34"/>
      <c r="BZ116" s="34"/>
      <c r="CA116" s="34"/>
      <c r="CB116" s="34"/>
      <c r="CC116" s="34"/>
      <c r="CD116" s="34"/>
      <c r="CE116" s="34"/>
      <c r="CF116" s="34"/>
      <c r="CG116" s="34"/>
      <c r="CH116" s="34"/>
      <c r="CI116" s="34"/>
      <c r="CJ116" s="34"/>
      <c r="CK116" s="34"/>
      <c r="CL116" s="34"/>
      <c r="CM116" s="34"/>
      <c r="CN116" s="34"/>
      <c r="CO116" s="34"/>
      <c r="CP116" s="34"/>
      <c r="CQ116" s="34"/>
      <c r="CR116" s="34"/>
      <c r="CS116" s="34"/>
      <c r="CT116" s="34"/>
      <c r="CU116" s="34"/>
      <c r="CV116" s="34"/>
      <c r="CW116" s="34"/>
      <c r="CX116" s="35"/>
    </row>
    <row r="117" spans="1:102" ht="14.4" customHeight="1">
      <c r="A117" s="33"/>
      <c r="B117" s="50"/>
      <c r="C117" s="50"/>
      <c r="D117" s="50"/>
      <c r="E117" s="50"/>
      <c r="F117" s="50"/>
      <c r="G117" s="50"/>
      <c r="H117" s="50"/>
      <c r="I117" s="50"/>
      <c r="J117" s="34"/>
      <c r="K117" s="34"/>
      <c r="L117" s="34"/>
      <c r="M117" s="34"/>
      <c r="N117" s="34"/>
      <c r="O117" s="34"/>
      <c r="P117" s="34"/>
      <c r="Q117" s="34"/>
      <c r="R117" s="34"/>
      <c r="S117" s="34"/>
      <c r="T117" s="34"/>
      <c r="U117" s="34"/>
      <c r="V117" s="34"/>
      <c r="W117" s="34"/>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34"/>
      <c r="BE117" s="34"/>
      <c r="BF117" s="34"/>
      <c r="BG117" s="34"/>
      <c r="BH117" s="34"/>
      <c r="BI117" s="34"/>
      <c r="BJ117" s="34"/>
      <c r="BK117" s="34"/>
      <c r="BL117" s="34"/>
      <c r="BM117" s="34"/>
      <c r="BN117" s="34"/>
      <c r="BO117" s="34"/>
      <c r="BP117" s="34"/>
      <c r="BQ117" s="34"/>
      <c r="BR117" s="34"/>
      <c r="BS117" s="34"/>
      <c r="BT117" s="34"/>
      <c r="BU117" s="34"/>
      <c r="BV117" s="34"/>
      <c r="BW117" s="34"/>
      <c r="BX117" s="34"/>
      <c r="BY117" s="34"/>
      <c r="BZ117" s="34"/>
      <c r="CA117" s="34"/>
      <c r="CB117" s="34"/>
      <c r="CC117" s="34"/>
      <c r="CD117" s="34"/>
      <c r="CE117" s="34"/>
      <c r="CF117" s="34"/>
      <c r="CG117" s="34"/>
      <c r="CH117" s="34"/>
      <c r="CI117" s="34"/>
      <c r="CJ117" s="34"/>
      <c r="CK117" s="34"/>
      <c r="CL117" s="34"/>
      <c r="CM117" s="34"/>
      <c r="CN117" s="34"/>
      <c r="CO117" s="34"/>
      <c r="CP117" s="34"/>
      <c r="CQ117" s="34"/>
      <c r="CR117" s="34"/>
      <c r="CS117" s="34"/>
      <c r="CT117" s="34"/>
      <c r="CU117" s="34"/>
      <c r="CV117" s="34"/>
      <c r="CW117" s="34"/>
      <c r="CX117" s="35"/>
    </row>
    <row r="118" spans="1:102" ht="14.4" customHeight="1">
      <c r="A118" s="33"/>
      <c r="B118" s="50"/>
      <c r="C118" s="50"/>
      <c r="D118" s="50"/>
      <c r="E118" s="50"/>
      <c r="F118" s="50"/>
      <c r="G118" s="50"/>
      <c r="H118" s="50"/>
      <c r="I118" s="50"/>
      <c r="J118" s="34"/>
      <c r="K118" s="34"/>
      <c r="L118" s="34"/>
      <c r="M118" s="34"/>
      <c r="N118" s="34"/>
      <c r="O118" s="34"/>
      <c r="P118" s="34"/>
      <c r="Q118" s="34"/>
      <c r="R118" s="34"/>
      <c r="S118" s="34"/>
      <c r="T118" s="34"/>
      <c r="U118" s="34"/>
      <c r="V118" s="34"/>
      <c r="W118" s="34"/>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c r="BF118" s="34"/>
      <c r="BG118" s="34"/>
      <c r="BH118" s="34"/>
      <c r="BI118" s="34"/>
      <c r="BJ118" s="34"/>
      <c r="BK118" s="34"/>
      <c r="BL118" s="34"/>
      <c r="BM118" s="34"/>
      <c r="BN118" s="34"/>
      <c r="BO118" s="34"/>
      <c r="BP118" s="34"/>
      <c r="BQ118" s="34"/>
      <c r="BR118" s="34"/>
      <c r="BS118" s="34"/>
      <c r="BT118" s="34"/>
      <c r="BU118" s="34"/>
      <c r="BV118" s="34"/>
      <c r="BW118" s="34"/>
      <c r="BX118" s="34"/>
      <c r="BY118" s="34"/>
      <c r="BZ118" s="34"/>
      <c r="CA118" s="34"/>
      <c r="CB118" s="34"/>
      <c r="CC118" s="34"/>
      <c r="CD118" s="34"/>
      <c r="CE118" s="34"/>
      <c r="CF118" s="34"/>
      <c r="CG118" s="34"/>
      <c r="CH118" s="34"/>
      <c r="CI118" s="34"/>
      <c r="CJ118" s="34"/>
      <c r="CK118" s="34"/>
      <c r="CL118" s="34"/>
      <c r="CM118" s="34"/>
      <c r="CN118" s="34"/>
      <c r="CO118" s="34"/>
      <c r="CP118" s="34"/>
      <c r="CQ118" s="34"/>
      <c r="CR118" s="34"/>
      <c r="CS118" s="34"/>
      <c r="CT118" s="34"/>
      <c r="CU118" s="34"/>
      <c r="CV118" s="34"/>
      <c r="CW118" s="34"/>
      <c r="CX118" s="35"/>
    </row>
    <row r="119" spans="1:102" ht="14.4" customHeight="1">
      <c r="A119" s="339"/>
      <c r="B119" s="340"/>
      <c r="C119" s="341"/>
      <c r="D119" s="341"/>
      <c r="E119" s="341"/>
      <c r="F119" s="341"/>
      <c r="G119" s="341"/>
      <c r="H119" s="341"/>
      <c r="I119" s="341"/>
      <c r="J119" s="340"/>
      <c r="K119" s="340"/>
      <c r="L119" s="340"/>
      <c r="M119" s="340"/>
      <c r="N119" s="340"/>
      <c r="O119" s="340"/>
      <c r="P119" s="340"/>
      <c r="Q119" s="340"/>
      <c r="R119" s="340"/>
      <c r="S119" s="340"/>
      <c r="T119" s="340"/>
      <c r="U119" s="340"/>
      <c r="V119" s="340"/>
      <c r="W119" s="340"/>
      <c r="X119" s="340"/>
      <c r="Y119" s="340"/>
      <c r="Z119" s="340"/>
      <c r="AA119" s="340"/>
      <c r="AB119" s="340"/>
      <c r="AC119" s="340"/>
      <c r="AD119" s="340"/>
      <c r="AE119" s="340"/>
      <c r="AF119" s="340"/>
      <c r="AG119" s="340"/>
      <c r="AH119" s="340"/>
      <c r="AI119" s="340"/>
      <c r="AJ119" s="340"/>
      <c r="AK119" s="340"/>
      <c r="AL119" s="340"/>
      <c r="AM119" s="340"/>
      <c r="AN119" s="340"/>
      <c r="AO119" s="340"/>
      <c r="AP119" s="340"/>
      <c r="AQ119" s="340"/>
      <c r="AR119" s="340"/>
      <c r="AS119" s="340"/>
      <c r="AT119" s="340"/>
      <c r="AU119" s="340"/>
      <c r="AV119" s="340"/>
      <c r="AW119" s="340"/>
      <c r="AX119" s="340"/>
      <c r="AY119" s="340"/>
      <c r="AZ119" s="340"/>
      <c r="BA119" s="340"/>
      <c r="BB119" s="340"/>
      <c r="BC119" s="340"/>
      <c r="BD119" s="340"/>
      <c r="BE119" s="340"/>
      <c r="BF119" s="340"/>
      <c r="BG119" s="340"/>
      <c r="BH119" s="340"/>
      <c r="BI119" s="340"/>
      <c r="BJ119" s="340"/>
      <c r="BK119" s="340"/>
      <c r="BL119" s="340"/>
      <c r="BM119" s="340"/>
      <c r="BN119" s="340"/>
      <c r="BO119" s="340"/>
      <c r="BP119" s="340"/>
      <c r="BQ119" s="340"/>
      <c r="BR119" s="340"/>
      <c r="BS119" s="340"/>
      <c r="BT119" s="340"/>
      <c r="BU119" s="340"/>
      <c r="BV119" s="340"/>
      <c r="BW119" s="340"/>
      <c r="BX119" s="340"/>
      <c r="BY119" s="340"/>
      <c r="BZ119" s="340"/>
      <c r="CA119" s="340"/>
      <c r="CB119" s="340"/>
      <c r="CC119" s="340"/>
      <c r="CD119" s="340"/>
      <c r="CE119" s="340"/>
      <c r="CF119" s="340"/>
      <c r="CG119" s="340"/>
      <c r="CH119" s="340"/>
      <c r="CI119" s="340"/>
      <c r="CJ119" s="340"/>
      <c r="CK119" s="340"/>
      <c r="CL119" s="340"/>
      <c r="CM119" s="340"/>
      <c r="CN119" s="340"/>
      <c r="CO119" s="340"/>
      <c r="CP119" s="340"/>
      <c r="CQ119" s="340"/>
      <c r="CR119" s="340"/>
      <c r="CS119" s="340"/>
      <c r="CT119" s="340"/>
      <c r="CU119" s="340"/>
      <c r="CV119" s="340"/>
      <c r="CW119" s="340"/>
      <c r="CX119" s="342"/>
    </row>
  </sheetData>
  <mergeCells count="73">
    <mergeCell ref="B104:O104"/>
    <mergeCell ref="B53:CB53"/>
    <mergeCell ref="M55:BA55"/>
    <mergeCell ref="BD57:BF69"/>
    <mergeCell ref="B86:CB86"/>
    <mergeCell ref="B101:CB101"/>
    <mergeCell ref="C73:W73"/>
    <mergeCell ref="C74:W74"/>
    <mergeCell ref="C75:W75"/>
    <mergeCell ref="Y73:AP73"/>
    <mergeCell ref="Y74:AP74"/>
    <mergeCell ref="Y75:AP75"/>
    <mergeCell ref="AR73:BH73"/>
    <mergeCell ref="AR74:BH74"/>
    <mergeCell ref="AR75:BH75"/>
    <mergeCell ref="BJ73:CA73"/>
    <mergeCell ref="C40:N40"/>
    <mergeCell ref="R20:AY28"/>
    <mergeCell ref="R30:AY38"/>
    <mergeCell ref="R40:AY50"/>
    <mergeCell ref="B4:CB4"/>
    <mergeCell ref="B6:CB6"/>
    <mergeCell ref="B8:CB8"/>
    <mergeCell ref="B10:CB10"/>
    <mergeCell ref="B12:CB12"/>
    <mergeCell ref="AC18:AY18"/>
    <mergeCell ref="BC18:CA18"/>
    <mergeCell ref="C18:N18"/>
    <mergeCell ref="C31:N38"/>
    <mergeCell ref="C30:N30"/>
    <mergeCell ref="C20:N20"/>
    <mergeCell ref="C21:N28"/>
    <mergeCell ref="B14:CB15"/>
    <mergeCell ref="BC20:BL21"/>
    <mergeCell ref="BM20:BS21"/>
    <mergeCell ref="BT20:CA21"/>
    <mergeCell ref="BC22:BL23"/>
    <mergeCell ref="BM22:BS23"/>
    <mergeCell ref="BT22:CA23"/>
    <mergeCell ref="BC24:BL25"/>
    <mergeCell ref="BM24:BS25"/>
    <mergeCell ref="BT24:CA25"/>
    <mergeCell ref="BC26:BL28"/>
    <mergeCell ref="BM26:CA28"/>
    <mergeCell ref="BJ75:CA75"/>
    <mergeCell ref="BJ74:CA74"/>
    <mergeCell ref="BM46:CA50"/>
    <mergeCell ref="B71:CB71"/>
    <mergeCell ref="C41:N50"/>
    <mergeCell ref="BT44:CA45"/>
    <mergeCell ref="BC44:BL45"/>
    <mergeCell ref="BC46:BL48"/>
    <mergeCell ref="BC49:BL50"/>
    <mergeCell ref="BC42:BL43"/>
    <mergeCell ref="BG57:CA69"/>
    <mergeCell ref="M57:BC69"/>
    <mergeCell ref="BM44:BS45"/>
    <mergeCell ref="BM40:BS41"/>
    <mergeCell ref="BT40:CA41"/>
    <mergeCell ref="BM42:BS43"/>
    <mergeCell ref="BT42:CA43"/>
    <mergeCell ref="BC40:BL41"/>
    <mergeCell ref="BC30:BL31"/>
    <mergeCell ref="BM30:BS31"/>
    <mergeCell ref="BT30:CA31"/>
    <mergeCell ref="BC34:BL35"/>
    <mergeCell ref="BC36:BL38"/>
    <mergeCell ref="BC32:BL33"/>
    <mergeCell ref="BM34:BS35"/>
    <mergeCell ref="BT34:CA35"/>
    <mergeCell ref="BM36:CA38"/>
    <mergeCell ref="BM32:BS33"/>
    <mergeCell ref="BT32:CA33"/>
  </mergeCells>
  <pageMargins left="0.39370100000000002" right="0.39370100000000002" top="0.59055100000000005" bottom="0.39370100000000002" header="0.23622000000000001" footer="0.23622000000000001"/>
  <pageSetup scale="46" orientation="portrait"/>
  <headerFooter>
    <oddFooter>&amp;C&amp;"Calibri,Regular"&amp;11&amp;K000000Page &amp;P of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40"/>
  <sheetViews>
    <sheetView showGridLines="0" tabSelected="1" zoomScaleNormal="100" workbookViewId="0">
      <selection activeCell="E19" sqref="E19"/>
    </sheetView>
  </sheetViews>
  <sheetFormatPr baseColWidth="10" defaultColWidth="8.88671875" defaultRowHeight="14.4" customHeight="1"/>
  <cols>
    <col min="1" max="1" width="2" style="1" customWidth="1"/>
    <col min="2" max="2" width="43.6640625" style="1" customWidth="1"/>
    <col min="3" max="3" width="70.88671875" style="1" customWidth="1"/>
    <col min="4" max="4" width="4.33203125" style="1" customWidth="1"/>
    <col min="5" max="8" width="36.33203125" style="1" customWidth="1"/>
    <col min="9" max="10" width="42.109375" style="1" customWidth="1"/>
    <col min="11" max="11" width="47.6640625" style="1" customWidth="1"/>
    <col min="12" max="12" width="47.44140625" style="1" customWidth="1"/>
    <col min="13" max="16" width="42.109375" style="1" customWidth="1"/>
    <col min="17" max="17" width="2" style="1" customWidth="1"/>
    <col min="18" max="20" width="36.33203125" style="1" customWidth="1"/>
    <col min="21" max="21" width="35.44140625" style="1" customWidth="1"/>
    <col min="22" max="36" width="8.88671875" style="1" customWidth="1"/>
    <col min="37" max="16384" width="8.88671875" style="1"/>
  </cols>
  <sheetData>
    <row r="1" spans="1:35" ht="15" customHeight="1">
      <c r="A1" s="2"/>
      <c r="B1" s="468" t="s">
        <v>78</v>
      </c>
      <c r="C1" s="469"/>
      <c r="D1" s="469"/>
      <c r="E1" s="469"/>
      <c r="F1" s="3"/>
      <c r="G1" s="4"/>
      <c r="H1" s="4"/>
      <c r="I1" s="4"/>
      <c r="J1" s="4"/>
      <c r="K1" s="4"/>
      <c r="L1" s="4"/>
      <c r="M1" s="4"/>
      <c r="N1" s="4"/>
      <c r="O1" s="4"/>
      <c r="P1" s="4"/>
      <c r="Q1" s="4"/>
      <c r="R1" s="4"/>
      <c r="S1" s="4"/>
      <c r="T1" s="4"/>
      <c r="U1" s="4"/>
      <c r="V1" s="4"/>
      <c r="W1" s="4"/>
      <c r="X1" s="4"/>
      <c r="Y1" s="4"/>
      <c r="Z1" s="4"/>
      <c r="AA1" s="4"/>
      <c r="AB1" s="4"/>
      <c r="AC1" s="4"/>
      <c r="AD1" s="4"/>
      <c r="AE1" s="4"/>
      <c r="AF1" s="4"/>
      <c r="AG1" s="4"/>
      <c r="AH1" s="4"/>
      <c r="AI1" s="5"/>
    </row>
    <row r="2" spans="1:35" ht="30" customHeight="1">
      <c r="A2" s="6"/>
      <c r="B2" s="470" t="s">
        <v>79</v>
      </c>
      <c r="C2" s="471"/>
      <c r="D2" s="471"/>
      <c r="E2" s="471"/>
      <c r="F2" s="7"/>
      <c r="G2" s="8"/>
      <c r="H2" s="8"/>
      <c r="I2" s="8"/>
      <c r="J2" s="8"/>
      <c r="K2" s="8"/>
      <c r="L2" s="8"/>
      <c r="M2" s="8"/>
      <c r="N2" s="8"/>
      <c r="O2" s="8"/>
      <c r="P2" s="8"/>
      <c r="Q2" s="8"/>
      <c r="R2" s="8"/>
      <c r="S2" s="8"/>
      <c r="T2" s="9"/>
      <c r="U2" s="9"/>
      <c r="V2" s="9"/>
      <c r="W2" s="9"/>
      <c r="X2" s="9"/>
      <c r="Y2" s="9"/>
      <c r="Z2" s="9"/>
      <c r="AA2" s="9"/>
      <c r="AB2" s="9"/>
      <c r="AC2" s="9"/>
      <c r="AD2" s="9"/>
      <c r="AE2" s="9"/>
      <c r="AF2" s="9"/>
      <c r="AG2" s="9"/>
      <c r="AH2" s="9"/>
      <c r="AI2" s="10"/>
    </row>
    <row r="3" spans="1:35" ht="8.1" customHeight="1">
      <c r="A3" s="11"/>
      <c r="B3" s="12"/>
      <c r="C3" s="12"/>
      <c r="D3" s="12"/>
      <c r="E3" s="12"/>
      <c r="F3" s="13"/>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4"/>
    </row>
    <row r="4" spans="1:35" ht="51.6" customHeight="1">
      <c r="A4" s="11"/>
      <c r="B4" s="472" t="s">
        <v>80</v>
      </c>
      <c r="C4" s="473"/>
      <c r="D4" s="15"/>
      <c r="E4" s="15"/>
      <c r="F4" s="16"/>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4"/>
    </row>
    <row r="5" spans="1:35" ht="1.2" customHeight="1">
      <c r="A5" s="11"/>
      <c r="B5" s="343"/>
      <c r="C5" s="343"/>
      <c r="D5" s="12"/>
      <c r="E5" s="12"/>
      <c r="F5" s="13"/>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4"/>
    </row>
    <row r="6" spans="1:35" ht="18.600000000000001" customHeight="1">
      <c r="A6" s="17"/>
      <c r="B6" s="18" t="s">
        <v>81</v>
      </c>
      <c r="C6" s="19" t="s">
        <v>82</v>
      </c>
      <c r="D6" s="20"/>
      <c r="E6" s="12"/>
      <c r="F6" s="13"/>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4"/>
    </row>
    <row r="7" spans="1:35" ht="30" customHeight="1">
      <c r="A7" s="17"/>
      <c r="B7" s="21" t="s">
        <v>83</v>
      </c>
      <c r="C7" s="22"/>
      <c r="D7" s="20"/>
      <c r="E7" s="12"/>
      <c r="F7" s="13"/>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4"/>
    </row>
    <row r="8" spans="1:35" ht="30" customHeight="1">
      <c r="A8" s="17"/>
      <c r="B8" s="21" t="s">
        <v>84</v>
      </c>
      <c r="C8" s="22"/>
      <c r="D8" s="20"/>
      <c r="E8" s="12"/>
      <c r="F8" s="13"/>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4"/>
    </row>
    <row r="9" spans="1:35" ht="37.5" customHeight="1">
      <c r="A9" s="17"/>
      <c r="B9" s="21" t="s">
        <v>85</v>
      </c>
      <c r="C9" s="22"/>
      <c r="D9" s="20"/>
      <c r="E9" s="12"/>
      <c r="F9" s="13"/>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4"/>
    </row>
    <row r="10" spans="1:35" ht="30" customHeight="1">
      <c r="A10" s="17"/>
      <c r="B10" s="21" t="s">
        <v>86</v>
      </c>
      <c r="C10" s="22"/>
      <c r="D10" s="20"/>
      <c r="E10" s="12"/>
      <c r="F10" s="13"/>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4"/>
    </row>
    <row r="11" spans="1:35" ht="30" customHeight="1">
      <c r="A11" s="17"/>
      <c r="B11" s="21" t="s">
        <v>87</v>
      </c>
      <c r="C11" s="23"/>
      <c r="D11" s="20"/>
      <c r="E11" s="12"/>
      <c r="F11" s="13"/>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4"/>
    </row>
    <row r="12" spans="1:35" ht="94.2" customHeight="1">
      <c r="A12" s="17"/>
      <c r="B12" s="21" t="s">
        <v>88</v>
      </c>
      <c r="C12" s="22" t="s">
        <v>391</v>
      </c>
      <c r="D12" s="20"/>
      <c r="E12" s="12"/>
      <c r="F12" s="13"/>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4"/>
    </row>
    <row r="13" spans="1:35" ht="36" customHeight="1">
      <c r="A13" s="17"/>
      <c r="B13" s="21" t="s">
        <v>89</v>
      </c>
      <c r="C13" s="22"/>
      <c r="D13" s="20"/>
      <c r="E13" s="12"/>
      <c r="F13" s="13"/>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4"/>
    </row>
    <row r="14" spans="1:35" ht="30" customHeight="1">
      <c r="A14" s="17"/>
      <c r="B14" s="277" t="s">
        <v>90</v>
      </c>
      <c r="C14" s="22"/>
      <c r="D14" s="20"/>
      <c r="E14" s="12"/>
      <c r="F14" s="13"/>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4"/>
    </row>
    <row r="15" spans="1:35" ht="46.8" customHeight="1">
      <c r="A15" s="17"/>
      <c r="B15" s="21" t="s">
        <v>91</v>
      </c>
      <c r="C15" s="22" t="s">
        <v>388</v>
      </c>
      <c r="D15" s="20"/>
      <c r="E15" s="12"/>
      <c r="F15" s="13"/>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4"/>
    </row>
    <row r="16" spans="1:35" ht="53.4" customHeight="1">
      <c r="A16" s="17"/>
      <c r="B16" s="21" t="s">
        <v>92</v>
      </c>
      <c r="C16" s="24" t="s">
        <v>389</v>
      </c>
      <c r="D16" s="20"/>
      <c r="E16" s="12"/>
      <c r="F16" s="13"/>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4"/>
    </row>
    <row r="17" spans="1:35" ht="75" customHeight="1">
      <c r="A17" s="17"/>
      <c r="B17" s="21" t="s">
        <v>93</v>
      </c>
      <c r="C17" s="22" t="s">
        <v>390</v>
      </c>
      <c r="D17" s="20"/>
      <c r="E17" s="12"/>
      <c r="F17" s="13"/>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4"/>
    </row>
    <row r="18" spans="1:35" ht="30" customHeight="1">
      <c r="A18" s="17"/>
      <c r="B18" s="21" t="s">
        <v>94</v>
      </c>
      <c r="C18" s="22"/>
      <c r="D18" s="20"/>
      <c r="E18" s="12"/>
      <c r="F18" s="13"/>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4"/>
    </row>
    <row r="19" spans="1:35" ht="374.4">
      <c r="A19" s="17"/>
      <c r="B19" s="21" t="s">
        <v>95</v>
      </c>
      <c r="C19" s="22" t="s">
        <v>393</v>
      </c>
      <c r="D19" s="20"/>
      <c r="E19" s="12"/>
      <c r="F19" s="13"/>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4"/>
    </row>
    <row r="20" spans="1:35" ht="30" customHeight="1">
      <c r="A20" s="17"/>
      <c r="B20" s="25" t="s">
        <v>96</v>
      </c>
      <c r="C20" s="26"/>
      <c r="D20" s="20"/>
      <c r="E20" s="12"/>
      <c r="F20" s="13"/>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4"/>
    </row>
    <row r="21" spans="1:35" ht="14.4" customHeight="1">
      <c r="A21" s="17"/>
      <c r="B21" s="27" t="s">
        <v>97</v>
      </c>
      <c r="C21" s="28"/>
      <c r="D21" s="20"/>
      <c r="E21" s="12"/>
      <c r="F21" s="13"/>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4"/>
    </row>
    <row r="22" spans="1:35" ht="30" customHeight="1">
      <c r="A22" s="17"/>
      <c r="B22" s="25" t="s">
        <v>98</v>
      </c>
      <c r="C22" s="26"/>
      <c r="D22" s="20"/>
      <c r="E22" s="12"/>
      <c r="F22" s="13"/>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4"/>
    </row>
    <row r="23" spans="1:35" ht="30" customHeight="1">
      <c r="A23" s="17"/>
      <c r="B23" s="25" t="s">
        <v>99</v>
      </c>
      <c r="C23" s="26"/>
      <c r="D23" s="20"/>
      <c r="E23" s="12"/>
      <c r="F23" s="13"/>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4"/>
    </row>
    <row r="24" spans="1:35" ht="30" customHeight="1">
      <c r="A24" s="17"/>
      <c r="B24" s="25" t="s">
        <v>100</v>
      </c>
      <c r="C24" s="26"/>
      <c r="D24" s="20"/>
      <c r="E24" s="12"/>
      <c r="F24" s="13"/>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4"/>
    </row>
    <row r="25" spans="1:35" ht="30" customHeight="1">
      <c r="A25" s="17"/>
      <c r="B25" s="25" t="s">
        <v>101</v>
      </c>
      <c r="C25" s="26"/>
      <c r="D25" s="20"/>
      <c r="E25" s="12"/>
      <c r="F25" s="13"/>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4"/>
    </row>
    <row r="26" spans="1:35" ht="14.4" customHeight="1">
      <c r="A26" s="17"/>
      <c r="B26" s="29" t="s">
        <v>102</v>
      </c>
      <c r="C26" s="28"/>
      <c r="D26" s="20"/>
      <c r="E26" s="12"/>
      <c r="F26" s="13"/>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4"/>
    </row>
    <row r="27" spans="1:35" ht="30" customHeight="1">
      <c r="A27" s="17"/>
      <c r="B27" s="21" t="s">
        <v>103</v>
      </c>
      <c r="C27" s="22"/>
      <c r="D27" s="20"/>
      <c r="E27" s="12"/>
      <c r="F27" s="13"/>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4"/>
    </row>
    <row r="28" spans="1:35" ht="30" customHeight="1">
      <c r="A28" s="17"/>
      <c r="B28" s="21" t="s">
        <v>104</v>
      </c>
      <c r="C28" s="22"/>
      <c r="D28" s="20"/>
      <c r="E28" s="12"/>
      <c r="F28" s="13"/>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4"/>
    </row>
    <row r="29" spans="1:35" ht="30" customHeight="1">
      <c r="A29" s="17"/>
      <c r="B29" s="21" t="s">
        <v>105</v>
      </c>
      <c r="C29" s="22"/>
      <c r="D29" s="20"/>
      <c r="E29" s="12"/>
      <c r="F29" s="13"/>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4"/>
    </row>
    <row r="30" spans="1:35" ht="30" customHeight="1">
      <c r="A30" s="17"/>
      <c r="B30" s="21" t="s">
        <v>106</v>
      </c>
      <c r="C30" s="22"/>
      <c r="D30" s="20"/>
      <c r="E30" s="12"/>
      <c r="F30" s="13"/>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4"/>
    </row>
    <row r="31" spans="1:35" ht="40.950000000000003" customHeight="1">
      <c r="A31" s="17"/>
      <c r="B31" s="21" t="s">
        <v>107</v>
      </c>
      <c r="C31" s="22"/>
      <c r="D31" s="20"/>
      <c r="E31" s="12"/>
      <c r="F31" s="13"/>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4"/>
    </row>
    <row r="32" spans="1:35" ht="56.1" customHeight="1">
      <c r="A32" s="17"/>
      <c r="B32" s="21" t="s">
        <v>108</v>
      </c>
      <c r="C32" s="22"/>
      <c r="D32" s="30"/>
      <c r="E32" s="12"/>
      <c r="F32" s="13"/>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4"/>
    </row>
    <row r="33" spans="1:35" ht="14.4" customHeight="1">
      <c r="A33" s="11"/>
      <c r="B33" s="31"/>
      <c r="C33" s="31"/>
      <c r="D33" s="32"/>
      <c r="E33" s="12"/>
      <c r="F33" s="13"/>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4"/>
    </row>
    <row r="34" spans="1:35" ht="14.4" customHeight="1">
      <c r="A34" s="11"/>
      <c r="B34" s="12"/>
      <c r="C34" s="12"/>
      <c r="D34" s="32"/>
      <c r="E34" s="12"/>
      <c r="F34" s="13"/>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4"/>
    </row>
    <row r="35" spans="1:35" ht="14.4" customHeight="1">
      <c r="A35" s="11"/>
      <c r="B35" s="12"/>
      <c r="C35" s="12"/>
      <c r="D35" s="32"/>
      <c r="E35" s="12"/>
      <c r="F35" s="13"/>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4"/>
    </row>
    <row r="36" spans="1:35" ht="14.4" customHeight="1">
      <c r="A36" s="11"/>
      <c r="B36" s="12"/>
      <c r="C36" s="12"/>
      <c r="D36" s="32"/>
      <c r="E36" s="12"/>
      <c r="F36" s="13"/>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4"/>
    </row>
    <row r="37" spans="1:35" ht="14.4" customHeight="1">
      <c r="A37" s="11"/>
      <c r="B37" s="12"/>
      <c r="C37" s="12"/>
      <c r="D37" s="32"/>
      <c r="E37" s="12"/>
      <c r="F37" s="13"/>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4"/>
    </row>
    <row r="38" spans="1:35" ht="14.4" customHeight="1">
      <c r="A38" s="11"/>
      <c r="B38" s="12"/>
      <c r="C38" s="12"/>
      <c r="D38" s="32"/>
      <c r="E38" s="12"/>
      <c r="F38" s="13"/>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4"/>
    </row>
    <row r="39" spans="1:35" ht="14.4" customHeight="1">
      <c r="A39" s="11"/>
      <c r="B39" s="12"/>
      <c r="C39" s="12"/>
      <c r="D39" s="32"/>
      <c r="E39" s="12"/>
      <c r="F39" s="13"/>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4"/>
    </row>
    <row r="40" spans="1:35" ht="14.4" customHeight="1">
      <c r="A40" s="344"/>
      <c r="B40" s="345"/>
      <c r="C40" s="345"/>
      <c r="D40" s="346"/>
      <c r="E40" s="345"/>
      <c r="F40" s="347"/>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8"/>
    </row>
  </sheetData>
  <mergeCells count="3">
    <mergeCell ref="B1:E1"/>
    <mergeCell ref="B2:E2"/>
    <mergeCell ref="B4:C4"/>
  </mergeCells>
  <pageMargins left="0.39370100000000002" right="0.39370100000000002" top="0.39370100000000002" bottom="0.39370100000000002" header="0.31496099999999999" footer="0.31496099999999999"/>
  <pageSetup scale="82" orientation="portrait"/>
  <headerFooter>
    <oddFooter>&amp;C&amp;"Helvetica Neue,Regular"&amp;12&amp;K000000&amp;P</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90"/>
  <sheetViews>
    <sheetView showGridLines="0" zoomScale="85" zoomScaleNormal="85" workbookViewId="0">
      <pane ySplit="10" topLeftCell="A11" activePane="bottomLeft" state="frozen"/>
      <selection activeCell="C1" sqref="C1"/>
      <selection pane="bottomLeft" activeCell="D73" sqref="D73"/>
    </sheetView>
  </sheetViews>
  <sheetFormatPr baseColWidth="10" defaultColWidth="8.6640625" defaultRowHeight="14.4" customHeight="1"/>
  <cols>
    <col min="1" max="1" width="1.33203125" style="1" customWidth="1"/>
    <col min="2" max="2" width="14.33203125" style="1" customWidth="1"/>
    <col min="3" max="3" width="66.6640625" style="1" customWidth="1"/>
    <col min="4" max="4" width="35.44140625" style="1" customWidth="1"/>
    <col min="5" max="5" width="18.6640625" style="1" customWidth="1"/>
    <col min="6" max="6" width="26.33203125" style="1" customWidth="1"/>
    <col min="7" max="7" width="32.6640625" style="276" customWidth="1"/>
    <col min="8" max="8" width="23.109375" style="1" customWidth="1"/>
    <col min="9" max="9" width="17.33203125" style="1" customWidth="1"/>
    <col min="10" max="10" width="16.33203125" style="1" customWidth="1"/>
    <col min="11" max="11" width="15.6640625" style="1" customWidth="1"/>
    <col min="12" max="12" width="18.5546875" style="1" customWidth="1"/>
    <col min="13" max="13" width="19.6640625" style="1" customWidth="1"/>
    <col min="14" max="14" width="19.109375" style="1" customWidth="1"/>
    <col min="15" max="15" width="18.6640625" style="1" customWidth="1"/>
    <col min="16" max="16" width="29.109375" style="1" customWidth="1"/>
    <col min="17" max="17" width="16.33203125" style="1" hidden="1" customWidth="1"/>
    <col min="18" max="18" width="11.6640625" style="1" hidden="1" customWidth="1"/>
    <col min="19" max="19" width="14" style="1" hidden="1" customWidth="1"/>
    <col min="20" max="20" width="10.6640625" style="1" hidden="1" customWidth="1"/>
    <col min="21" max="21" width="11.5546875" style="332" customWidth="1"/>
    <col min="22" max="16384" width="8.6640625" style="1"/>
  </cols>
  <sheetData>
    <row r="1" spans="1:22" s="206" customFormat="1" ht="15" customHeight="1">
      <c r="B1" s="217" t="s">
        <v>109</v>
      </c>
      <c r="G1" s="264"/>
      <c r="U1" s="211"/>
    </row>
    <row r="2" spans="1:22" s="206" customFormat="1" ht="16.5" customHeight="1">
      <c r="B2" s="516" t="s">
        <v>110</v>
      </c>
      <c r="C2" s="516"/>
      <c r="E2" s="214" t="s">
        <v>111</v>
      </c>
      <c r="F2" s="507" t="s">
        <v>112</v>
      </c>
      <c r="G2" s="508"/>
      <c r="H2" s="509"/>
      <c r="I2" s="303"/>
      <c r="J2" s="303"/>
      <c r="K2" s="303"/>
      <c r="N2" s="218"/>
      <c r="U2" s="211"/>
    </row>
    <row r="3" spans="1:22" s="206" customFormat="1" ht="16.5" customHeight="1">
      <c r="B3" s="516"/>
      <c r="C3" s="516"/>
      <c r="E3" s="214" t="s">
        <v>113</v>
      </c>
      <c r="F3" s="510" t="s">
        <v>114</v>
      </c>
      <c r="G3" s="511"/>
      <c r="H3" s="512"/>
      <c r="I3" s="302"/>
      <c r="J3" s="302"/>
      <c r="K3" s="302"/>
      <c r="N3" s="218"/>
      <c r="U3" s="211"/>
    </row>
    <row r="4" spans="1:22" s="206" customFormat="1" ht="16.5" customHeight="1">
      <c r="B4" s="516"/>
      <c r="C4" s="516"/>
      <c r="D4" s="216"/>
      <c r="E4" s="214" t="s">
        <v>115</v>
      </c>
      <c r="F4" s="513" t="s">
        <v>116</v>
      </c>
      <c r="G4" s="514"/>
      <c r="H4" s="515"/>
      <c r="I4" s="304"/>
      <c r="J4" s="304"/>
      <c r="K4" s="304"/>
      <c r="N4" s="218"/>
      <c r="U4" s="211"/>
    </row>
    <row r="5" spans="1:22" s="206" customFormat="1" ht="4.5" customHeight="1">
      <c r="B5" s="219"/>
      <c r="C5" s="219"/>
      <c r="D5" s="216"/>
      <c r="E5" s="216"/>
      <c r="F5" s="216"/>
      <c r="G5" s="265"/>
      <c r="H5" s="214"/>
      <c r="I5" s="214"/>
      <c r="J5" s="214"/>
      <c r="K5" s="214"/>
      <c r="L5" s="214"/>
      <c r="M5" s="214"/>
      <c r="N5" s="214"/>
      <c r="U5" s="211"/>
    </row>
    <row r="6" spans="1:22" ht="8.1" customHeight="1">
      <c r="A6" s="98"/>
      <c r="B6" s="53"/>
      <c r="C6" s="53"/>
      <c r="D6" s="53"/>
      <c r="E6" s="53"/>
      <c r="F6" s="53"/>
      <c r="G6" s="266"/>
      <c r="H6" s="53"/>
      <c r="I6" s="53"/>
      <c r="J6" s="53"/>
      <c r="K6" s="53"/>
      <c r="L6" s="53"/>
      <c r="M6" s="53"/>
      <c r="N6" s="53"/>
      <c r="O6" s="53"/>
      <c r="P6" s="100"/>
    </row>
    <row r="7" spans="1:22" ht="14.4" customHeight="1">
      <c r="A7" s="98"/>
      <c r="B7" s="518" t="s">
        <v>117</v>
      </c>
      <c r="C7" s="519"/>
      <c r="D7" s="519"/>
      <c r="E7" s="519"/>
      <c r="F7" s="519"/>
      <c r="G7" s="519"/>
      <c r="H7" s="53"/>
      <c r="I7" s="53"/>
      <c r="J7" s="53"/>
      <c r="K7" s="53"/>
      <c r="L7" s="53"/>
      <c r="M7" s="53"/>
      <c r="N7" s="53"/>
      <c r="O7" s="53"/>
      <c r="P7" s="100"/>
    </row>
    <row r="8" spans="1:22" ht="8.4" customHeight="1" thickBot="1">
      <c r="A8" s="98"/>
      <c r="B8" s="101"/>
      <c r="C8" s="101"/>
      <c r="D8" s="102"/>
      <c r="E8" s="102"/>
      <c r="F8" s="102"/>
      <c r="G8" s="267"/>
      <c r="H8" s="102"/>
      <c r="I8" s="102"/>
      <c r="J8" s="102"/>
      <c r="K8" s="102"/>
      <c r="L8" s="102"/>
      <c r="M8" s="102"/>
      <c r="N8" s="102"/>
      <c r="O8" s="102"/>
      <c r="P8" s="103"/>
    </row>
    <row r="9" spans="1:22" ht="21" customHeight="1" thickBot="1">
      <c r="A9" s="104"/>
      <c r="B9" s="505" t="s">
        <v>118</v>
      </c>
      <c r="C9" s="506"/>
      <c r="D9" s="494" t="s">
        <v>119</v>
      </c>
      <c r="E9" s="495"/>
      <c r="F9" s="495"/>
      <c r="G9" s="495"/>
      <c r="H9" s="496"/>
      <c r="I9" s="481" t="s">
        <v>360</v>
      </c>
      <c r="J9" s="482"/>
      <c r="K9" s="483"/>
      <c r="L9" s="484" t="s">
        <v>120</v>
      </c>
      <c r="M9" s="485"/>
      <c r="N9" s="485"/>
      <c r="O9" s="485"/>
      <c r="P9" s="485"/>
      <c r="Q9" s="485"/>
      <c r="R9" s="485"/>
      <c r="S9" s="485"/>
      <c r="T9" s="485"/>
      <c r="U9" s="485"/>
    </row>
    <row r="10" spans="1:22" ht="60.6" customHeight="1">
      <c r="A10" s="104"/>
      <c r="B10" s="105" t="s">
        <v>121</v>
      </c>
      <c r="C10" s="278" t="s">
        <v>122</v>
      </c>
      <c r="D10" s="284" t="s">
        <v>365</v>
      </c>
      <c r="E10" s="331" t="s">
        <v>366</v>
      </c>
      <c r="F10" s="285" t="s">
        <v>123</v>
      </c>
      <c r="G10" s="285" t="s">
        <v>124</v>
      </c>
      <c r="H10" s="308" t="s">
        <v>125</v>
      </c>
      <c r="I10" s="310" t="s">
        <v>126</v>
      </c>
      <c r="J10" s="310" t="s">
        <v>127</v>
      </c>
      <c r="K10" s="310" t="s">
        <v>128</v>
      </c>
      <c r="L10" s="309" t="s">
        <v>129</v>
      </c>
      <c r="M10" s="286" t="s">
        <v>367</v>
      </c>
      <c r="N10" s="379" t="s">
        <v>368</v>
      </c>
      <c r="O10" s="286" t="s">
        <v>369</v>
      </c>
      <c r="P10" s="337" t="s">
        <v>130</v>
      </c>
      <c r="Q10" s="338" t="s">
        <v>131</v>
      </c>
      <c r="R10" s="338" t="s">
        <v>132</v>
      </c>
      <c r="S10" s="338" t="s">
        <v>133</v>
      </c>
      <c r="T10" s="338" t="s">
        <v>134</v>
      </c>
      <c r="U10" s="381" t="s">
        <v>135</v>
      </c>
      <c r="V10" s="477"/>
    </row>
    <row r="11" spans="1:22" ht="23.1" customHeight="1">
      <c r="A11" s="104"/>
      <c r="B11" s="106" t="s">
        <v>136</v>
      </c>
      <c r="C11" s="279"/>
      <c r="D11" s="287"/>
      <c r="E11" s="107"/>
      <c r="F11" s="108"/>
      <c r="G11" s="268"/>
      <c r="H11" s="109"/>
      <c r="I11" s="349"/>
      <c r="J11" s="349"/>
      <c r="K11" s="349"/>
      <c r="L11" s="110"/>
      <c r="M11" s="111"/>
      <c r="N11" s="111"/>
      <c r="O11" s="111"/>
      <c r="P11" s="107"/>
      <c r="Q11" s="478"/>
      <c r="R11" s="478"/>
      <c r="S11" s="478"/>
      <c r="T11" s="478"/>
      <c r="U11" s="478"/>
      <c r="V11" s="477"/>
    </row>
    <row r="12" spans="1:22" ht="62.4" customHeight="1">
      <c r="A12" s="104"/>
      <c r="B12" s="503" t="s">
        <v>137</v>
      </c>
      <c r="C12" s="227" t="s">
        <v>138</v>
      </c>
      <c r="D12" s="288" t="s">
        <v>139</v>
      </c>
      <c r="E12" s="220" t="s">
        <v>139</v>
      </c>
      <c r="F12" s="112"/>
      <c r="G12" s="269" t="s">
        <v>140</v>
      </c>
      <c r="H12" s="378"/>
      <c r="I12" s="288" t="s">
        <v>139</v>
      </c>
      <c r="J12" s="288" t="s">
        <v>139</v>
      </c>
      <c r="K12" s="288" t="s">
        <v>139</v>
      </c>
      <c r="L12" s="221" t="s">
        <v>139</v>
      </c>
      <c r="M12" s="221" t="s">
        <v>139</v>
      </c>
      <c r="N12" s="221" t="s">
        <v>139</v>
      </c>
      <c r="O12" s="224" t="s">
        <v>139</v>
      </c>
      <c r="P12" s="333"/>
      <c r="Q12" s="335">
        <f>IF(L12="Alta",3,IF(L12="Media",2,IF(L12="Baja",1,IF(L12="Por Confirmar",0.5,0))))</f>
        <v>0</v>
      </c>
      <c r="R12" s="335">
        <f>IF(M12="Altos",3,IF(M12="Medios",2,IF(M12="Bajos",1,IF(M12="Por Confirmar",0.5,0))))</f>
        <v>0</v>
      </c>
      <c r="S12" s="335">
        <f>IF(N12="Alto",3,IF(N12="Medio",2,IF(N12="Bajo",1,IF(N12="Por Confirmar",0.5,0))))</f>
        <v>0</v>
      </c>
      <c r="T12" s="335">
        <f>IF(O12="Si",3,IF(O12="No",1,IF(O12="Por Confirmar",0.5,0)))</f>
        <v>0</v>
      </c>
      <c r="U12" s="336">
        <f>SUM(Q12:T12)/12</f>
        <v>0</v>
      </c>
    </row>
    <row r="13" spans="1:22" ht="316.5" customHeight="1">
      <c r="A13" s="104"/>
      <c r="B13" s="504"/>
      <c r="C13" s="227" t="s">
        <v>370</v>
      </c>
      <c r="D13" s="288" t="s">
        <v>139</v>
      </c>
      <c r="E13" s="220" t="s">
        <v>139</v>
      </c>
      <c r="F13" s="115"/>
      <c r="G13" s="270" t="s">
        <v>141</v>
      </c>
      <c r="H13" s="113"/>
      <c r="I13" s="288" t="s">
        <v>139</v>
      </c>
      <c r="J13" s="288" t="s">
        <v>139</v>
      </c>
      <c r="K13" s="288" t="s">
        <v>139</v>
      </c>
      <c r="L13" s="221" t="s">
        <v>139</v>
      </c>
      <c r="M13" s="221" t="s">
        <v>139</v>
      </c>
      <c r="N13" s="221" t="s">
        <v>139</v>
      </c>
      <c r="O13" s="224" t="s">
        <v>139</v>
      </c>
      <c r="P13" s="333"/>
      <c r="Q13" s="335">
        <f t="shared" ref="Q13:Q17" si="0">IF(L13="Alta",3,IF(L13="Media",2,IF(L13="Baja",1,IF(L13="Por Confirmar",0.5,0))))</f>
        <v>0</v>
      </c>
      <c r="R13" s="335">
        <f t="shared" ref="R13:R17" si="1">IF(M13="Altos",3,IF(M13="Medios",2,IF(M13="Bajos",1,IF(M13="Por Confirmar",0.5,0))))</f>
        <v>0</v>
      </c>
      <c r="S13" s="335">
        <f t="shared" ref="S13:S18" si="2">IF(N13="Alto",3,IF(N13="Medio",2,IF(N13="Bajo",1,IF(N13="Por Confirmar",0.5,0))))</f>
        <v>0</v>
      </c>
      <c r="T13" s="335">
        <f t="shared" ref="T13:T18" si="3">IF(O13="Si",3,IF(O13="No",1,IF(O13="Por Confirmar",0.5,0)))</f>
        <v>0</v>
      </c>
      <c r="U13" s="336">
        <f t="shared" ref="U13:U76" si="4">SUM(Q13:T13)/12</f>
        <v>0</v>
      </c>
    </row>
    <row r="14" spans="1:22" ht="315" customHeight="1">
      <c r="A14" s="104"/>
      <c r="B14" s="500" t="s">
        <v>142</v>
      </c>
      <c r="C14" s="227" t="s">
        <v>384</v>
      </c>
      <c r="D14" s="288" t="s">
        <v>139</v>
      </c>
      <c r="E14" s="220" t="s">
        <v>139</v>
      </c>
      <c r="F14" s="112"/>
      <c r="G14" s="271" t="s">
        <v>363</v>
      </c>
      <c r="H14" s="113"/>
      <c r="I14" s="288" t="s">
        <v>139</v>
      </c>
      <c r="J14" s="288" t="s">
        <v>139</v>
      </c>
      <c r="K14" s="288" t="s">
        <v>139</v>
      </c>
      <c r="L14" s="221" t="s">
        <v>139</v>
      </c>
      <c r="M14" s="221" t="s">
        <v>139</v>
      </c>
      <c r="N14" s="221" t="s">
        <v>139</v>
      </c>
      <c r="O14" s="224" t="s">
        <v>139</v>
      </c>
      <c r="P14" s="333"/>
      <c r="Q14" s="335">
        <f t="shared" si="0"/>
        <v>0</v>
      </c>
      <c r="R14" s="335">
        <f t="shared" si="1"/>
        <v>0</v>
      </c>
      <c r="S14" s="335">
        <f t="shared" si="2"/>
        <v>0</v>
      </c>
      <c r="T14" s="335">
        <f t="shared" si="3"/>
        <v>0</v>
      </c>
      <c r="U14" s="336">
        <f t="shared" si="4"/>
        <v>0</v>
      </c>
    </row>
    <row r="15" spans="1:22" ht="204.6" customHeight="1">
      <c r="A15" s="104"/>
      <c r="B15" s="501"/>
      <c r="C15" s="227" t="s">
        <v>371</v>
      </c>
      <c r="D15" s="288" t="s">
        <v>139</v>
      </c>
      <c r="E15" s="220" t="s">
        <v>139</v>
      </c>
      <c r="F15" s="112"/>
      <c r="G15" s="271" t="s">
        <v>143</v>
      </c>
      <c r="H15" s="113"/>
      <c r="I15" s="288" t="s">
        <v>139</v>
      </c>
      <c r="J15" s="288" t="s">
        <v>139</v>
      </c>
      <c r="K15" s="288" t="s">
        <v>139</v>
      </c>
      <c r="L15" s="221" t="s">
        <v>139</v>
      </c>
      <c r="M15" s="221" t="s">
        <v>139</v>
      </c>
      <c r="N15" s="221" t="s">
        <v>139</v>
      </c>
      <c r="O15" s="224" t="s">
        <v>139</v>
      </c>
      <c r="P15" s="333"/>
      <c r="Q15" s="335">
        <f t="shared" si="0"/>
        <v>0</v>
      </c>
      <c r="R15" s="335">
        <f t="shared" si="1"/>
        <v>0</v>
      </c>
      <c r="S15" s="335">
        <f t="shared" si="2"/>
        <v>0</v>
      </c>
      <c r="T15" s="335">
        <f t="shared" si="3"/>
        <v>0</v>
      </c>
      <c r="U15" s="336">
        <f t="shared" si="4"/>
        <v>0</v>
      </c>
    </row>
    <row r="16" spans="1:22" ht="59.4" customHeight="1">
      <c r="A16" s="104"/>
      <c r="B16" s="501"/>
      <c r="C16" s="227" t="s">
        <v>144</v>
      </c>
      <c r="D16" s="288" t="s">
        <v>139</v>
      </c>
      <c r="E16" s="220" t="s">
        <v>139</v>
      </c>
      <c r="F16" s="112"/>
      <c r="G16" s="271" t="s">
        <v>145</v>
      </c>
      <c r="H16" s="113"/>
      <c r="I16" s="288" t="s">
        <v>139</v>
      </c>
      <c r="J16" s="288" t="s">
        <v>139</v>
      </c>
      <c r="K16" s="288" t="s">
        <v>139</v>
      </c>
      <c r="L16" s="221" t="s">
        <v>139</v>
      </c>
      <c r="M16" s="221" t="s">
        <v>139</v>
      </c>
      <c r="N16" s="221" t="s">
        <v>139</v>
      </c>
      <c r="O16" s="224" t="s">
        <v>139</v>
      </c>
      <c r="P16" s="380"/>
      <c r="Q16" s="335">
        <f t="shared" si="0"/>
        <v>0</v>
      </c>
      <c r="R16" s="335">
        <f t="shared" si="1"/>
        <v>0</v>
      </c>
      <c r="S16" s="335">
        <f t="shared" si="2"/>
        <v>0</v>
      </c>
      <c r="T16" s="335">
        <f t="shared" si="3"/>
        <v>0</v>
      </c>
      <c r="U16" s="336">
        <f t="shared" si="4"/>
        <v>0</v>
      </c>
    </row>
    <row r="17" spans="1:21" ht="105.6" customHeight="1">
      <c r="A17" s="104"/>
      <c r="B17" s="502"/>
      <c r="C17" s="227" t="s">
        <v>146</v>
      </c>
      <c r="D17" s="288" t="s">
        <v>139</v>
      </c>
      <c r="E17" s="220" t="s">
        <v>139</v>
      </c>
      <c r="F17" s="112"/>
      <c r="G17" s="271" t="s">
        <v>147</v>
      </c>
      <c r="H17" s="378"/>
      <c r="I17" s="288" t="s">
        <v>139</v>
      </c>
      <c r="J17" s="288" t="s">
        <v>139</v>
      </c>
      <c r="K17" s="288" t="s">
        <v>139</v>
      </c>
      <c r="L17" s="221" t="s">
        <v>139</v>
      </c>
      <c r="M17" s="221" t="s">
        <v>139</v>
      </c>
      <c r="N17" s="221" t="s">
        <v>139</v>
      </c>
      <c r="O17" s="224" t="s">
        <v>139</v>
      </c>
      <c r="P17" s="333"/>
      <c r="Q17" s="335">
        <f t="shared" si="0"/>
        <v>0</v>
      </c>
      <c r="R17" s="335">
        <f t="shared" si="1"/>
        <v>0</v>
      </c>
      <c r="S17" s="335">
        <f t="shared" si="2"/>
        <v>0</v>
      </c>
      <c r="T17" s="335">
        <f t="shared" si="3"/>
        <v>0</v>
      </c>
      <c r="U17" s="336">
        <f t="shared" si="4"/>
        <v>0</v>
      </c>
    </row>
    <row r="18" spans="1:21" ht="210" customHeight="1">
      <c r="A18" s="104"/>
      <c r="B18" s="116" t="s">
        <v>148</v>
      </c>
      <c r="C18" s="227" t="s">
        <v>372</v>
      </c>
      <c r="D18" s="288" t="s">
        <v>139</v>
      </c>
      <c r="E18" s="220" t="s">
        <v>139</v>
      </c>
      <c r="F18" s="112"/>
      <c r="G18" s="271" t="s">
        <v>149</v>
      </c>
      <c r="H18" s="113"/>
      <c r="I18" s="288" t="s">
        <v>139</v>
      </c>
      <c r="J18" s="288" t="s">
        <v>139</v>
      </c>
      <c r="K18" s="288" t="s">
        <v>139</v>
      </c>
      <c r="L18" s="221" t="s">
        <v>139</v>
      </c>
      <c r="M18" s="221" t="s">
        <v>139</v>
      </c>
      <c r="N18" s="221" t="s">
        <v>139</v>
      </c>
      <c r="O18" s="224" t="s">
        <v>139</v>
      </c>
      <c r="P18" s="333"/>
      <c r="Q18" s="335">
        <f>IF(L18="Alta",3,IF(L18="Media",2,IF(L18="Baja",1,IF(L18="Por Confirmar",0.5,0))))</f>
        <v>0</v>
      </c>
      <c r="R18" s="335">
        <f>IF(M18="Altos",3,IF(M18="Medios",2,IF(M18="Bajos",1,IF(M18="Por Confirmar",0.5,0))))</f>
        <v>0</v>
      </c>
      <c r="S18" s="335">
        <f t="shared" si="2"/>
        <v>0</v>
      </c>
      <c r="T18" s="335">
        <f t="shared" si="3"/>
        <v>0</v>
      </c>
      <c r="U18" s="336">
        <f t="shared" si="4"/>
        <v>0</v>
      </c>
    </row>
    <row r="19" spans="1:21" ht="23.1" customHeight="1">
      <c r="A19" s="104"/>
      <c r="B19" s="117" t="s">
        <v>150</v>
      </c>
      <c r="C19" s="280"/>
      <c r="D19" s="289"/>
      <c r="E19" s="119"/>
      <c r="F19" s="120"/>
      <c r="G19" s="272"/>
      <c r="H19" s="121"/>
      <c r="I19" s="305"/>
      <c r="J19" s="305"/>
      <c r="K19" s="305"/>
      <c r="L19" s="118"/>
      <c r="M19" s="119"/>
      <c r="N19" s="119"/>
      <c r="O19" s="119"/>
      <c r="P19" s="305"/>
      <c r="Q19" s="479"/>
      <c r="R19" s="479"/>
      <c r="S19" s="479"/>
      <c r="T19" s="479"/>
      <c r="U19" s="479"/>
    </row>
    <row r="20" spans="1:21" ht="173.1" customHeight="1">
      <c r="A20" s="104"/>
      <c r="B20" s="503" t="s">
        <v>137</v>
      </c>
      <c r="C20" s="227" t="s">
        <v>151</v>
      </c>
      <c r="D20" s="288" t="s">
        <v>139</v>
      </c>
      <c r="E20" s="220" t="s">
        <v>139</v>
      </c>
      <c r="F20" s="112"/>
      <c r="G20" s="271" t="s">
        <v>152</v>
      </c>
      <c r="H20" s="113"/>
      <c r="I20" s="288" t="s">
        <v>139</v>
      </c>
      <c r="J20" s="288" t="s">
        <v>139</v>
      </c>
      <c r="K20" s="288" t="s">
        <v>139</v>
      </c>
      <c r="L20" s="221" t="s">
        <v>139</v>
      </c>
      <c r="M20" s="221" t="s">
        <v>139</v>
      </c>
      <c r="N20" s="221" t="s">
        <v>139</v>
      </c>
      <c r="O20" s="224" t="s">
        <v>139</v>
      </c>
      <c r="P20" s="333"/>
      <c r="Q20" s="335">
        <f>IF(L20="Alta",3,IF(L20="Media",2,IF(L20="Baja",1,IF(L20="Por Confirmar",0.5,0))))</f>
        <v>0</v>
      </c>
      <c r="R20" s="335">
        <f>IF(M20="Altos",3,IF(M20="Medios",2,IF(M20="Bajos",1,IF(M20="Por Confirmar",0.5,0))))</f>
        <v>0</v>
      </c>
      <c r="S20" s="335">
        <f t="shared" ref="S20:S21" si="5">IF(N20="Alto",3,IF(N20="Medio",2,IF(N20="Bajo",1,IF(N20="Por Confirmar",0.5,0))))</f>
        <v>0</v>
      </c>
      <c r="T20" s="335">
        <f t="shared" ref="T20:T21" si="6">IF(O20="Si",3,IF(O20="No",1,IF(O20="Por Confirmar",0.5,0)))</f>
        <v>0</v>
      </c>
      <c r="U20" s="336">
        <f t="shared" si="4"/>
        <v>0</v>
      </c>
    </row>
    <row r="21" spans="1:21" ht="74.400000000000006" customHeight="1">
      <c r="A21" s="104"/>
      <c r="B21" s="504"/>
      <c r="C21" s="227" t="s">
        <v>153</v>
      </c>
      <c r="D21" s="288" t="s">
        <v>139</v>
      </c>
      <c r="E21" s="220" t="s">
        <v>139</v>
      </c>
      <c r="F21" s="112"/>
      <c r="G21" s="271" t="s">
        <v>154</v>
      </c>
      <c r="H21" s="113"/>
      <c r="I21" s="288" t="s">
        <v>139</v>
      </c>
      <c r="J21" s="288" t="s">
        <v>139</v>
      </c>
      <c r="K21" s="288" t="s">
        <v>139</v>
      </c>
      <c r="L21" s="221" t="s">
        <v>139</v>
      </c>
      <c r="M21" s="221" t="s">
        <v>139</v>
      </c>
      <c r="N21" s="221" t="s">
        <v>139</v>
      </c>
      <c r="O21" s="224" t="s">
        <v>139</v>
      </c>
      <c r="P21" s="333"/>
      <c r="Q21" s="335">
        <f>IF(L21="Alta",3,IF(L21="Media",2,IF(L21="Baja",1,IF(L21="Por Confirmar",0.5,0))))</f>
        <v>0</v>
      </c>
      <c r="R21" s="335">
        <f>IF(M21="Altos",3,IF(M21="Medios",2,IF(M21="Bajos",1,IF(M21="Por Confirmar",0.5,0))))</f>
        <v>0</v>
      </c>
      <c r="S21" s="335">
        <f t="shared" si="5"/>
        <v>0</v>
      </c>
      <c r="T21" s="335">
        <f t="shared" si="6"/>
        <v>0</v>
      </c>
      <c r="U21" s="336">
        <f t="shared" si="4"/>
        <v>0</v>
      </c>
    </row>
    <row r="22" spans="1:21" ht="23.1" customHeight="1">
      <c r="A22" s="104"/>
      <c r="B22" s="122" t="s">
        <v>155</v>
      </c>
      <c r="C22" s="124"/>
      <c r="D22" s="290"/>
      <c r="E22" s="124"/>
      <c r="F22" s="125"/>
      <c r="G22" s="273"/>
      <c r="H22" s="126"/>
      <c r="I22" s="306"/>
      <c r="J22" s="306"/>
      <c r="K22" s="306"/>
      <c r="L22" s="222"/>
      <c r="M22" s="223"/>
      <c r="N22" s="223"/>
      <c r="O22" s="124"/>
      <c r="P22" s="306"/>
      <c r="Q22" s="480"/>
      <c r="R22" s="480"/>
      <c r="S22" s="480"/>
      <c r="T22" s="480"/>
      <c r="U22" s="480"/>
    </row>
    <row r="23" spans="1:21" ht="126.9" customHeight="1">
      <c r="A23" s="104"/>
      <c r="B23" s="497" t="s">
        <v>156</v>
      </c>
      <c r="C23" s="227" t="s">
        <v>157</v>
      </c>
      <c r="D23" s="288" t="s">
        <v>139</v>
      </c>
      <c r="E23" s="220" t="s">
        <v>139</v>
      </c>
      <c r="F23" s="112"/>
      <c r="G23" s="271" t="s">
        <v>158</v>
      </c>
      <c r="H23" s="113"/>
      <c r="I23" s="288" t="s">
        <v>139</v>
      </c>
      <c r="J23" s="288" t="s">
        <v>139</v>
      </c>
      <c r="K23" s="288" t="s">
        <v>139</v>
      </c>
      <c r="L23" s="221" t="s">
        <v>139</v>
      </c>
      <c r="M23" s="221" t="s">
        <v>139</v>
      </c>
      <c r="N23" s="221" t="s">
        <v>139</v>
      </c>
      <c r="O23" s="224" t="s">
        <v>139</v>
      </c>
      <c r="P23" s="333"/>
      <c r="Q23" s="335">
        <f>IF(L23="Alta",3,IF(L23="Media",2,IF(L23="Baja",1,IF(L23="Por Confirmar",0.5,0))))</f>
        <v>0</v>
      </c>
      <c r="R23" s="335">
        <f>IF(M23="Altos",3,IF(M23="Medios",2,IF(M23="Bajos",1,IF(M23="Por Confirmar",0.5,0))))</f>
        <v>0</v>
      </c>
      <c r="S23" s="335">
        <f t="shared" ref="S23" si="7">IF(N23="Alto",3,IF(N23="Medio",2,IF(N23="Bajo",1,IF(N23="Por Confirmar",0.5,0))))</f>
        <v>0</v>
      </c>
      <c r="T23" s="335">
        <f t="shared" ref="T23" si="8">IF(O23="Si",3,IF(O23="No",1,IF(O23="Por Confirmar",0.5,0)))</f>
        <v>0</v>
      </c>
      <c r="U23" s="336">
        <f t="shared" si="4"/>
        <v>0</v>
      </c>
    </row>
    <row r="24" spans="1:21" ht="105" customHeight="1">
      <c r="A24" s="104"/>
      <c r="B24" s="499"/>
      <c r="C24" s="227" t="s">
        <v>159</v>
      </c>
      <c r="D24" s="288" t="s">
        <v>139</v>
      </c>
      <c r="E24" s="220" t="s">
        <v>139</v>
      </c>
      <c r="F24" s="112"/>
      <c r="G24" s="271" t="s">
        <v>160</v>
      </c>
      <c r="H24" s="113"/>
      <c r="I24" s="288" t="s">
        <v>139</v>
      </c>
      <c r="J24" s="288" t="s">
        <v>139</v>
      </c>
      <c r="K24" s="288" t="s">
        <v>139</v>
      </c>
      <c r="L24" s="221" t="s">
        <v>139</v>
      </c>
      <c r="M24" s="221" t="s">
        <v>139</v>
      </c>
      <c r="N24" s="221" t="s">
        <v>139</v>
      </c>
      <c r="O24" s="224" t="s">
        <v>139</v>
      </c>
      <c r="P24" s="333"/>
      <c r="Q24" s="335">
        <f t="shared" ref="Q24:Q37" si="9">IF(L24="Alta",3,IF(L24="Media",2,IF(L24="Baja",1,IF(L24="Por Confirmar",0.5,0))))</f>
        <v>0</v>
      </c>
      <c r="R24" s="335">
        <f t="shared" ref="R24:R37" si="10">IF(M24="Altos",3,IF(M24="Medios",2,IF(M24="Bajos",1,IF(M24="Por Confirmar",0.5,0))))</f>
        <v>0</v>
      </c>
      <c r="S24" s="335">
        <f t="shared" ref="S24:S37" si="11">IF(N24="Alto",3,IF(N24="Medio",2,IF(N24="Bajo",1,IF(N24="Por Confirmar",0.5,0))))</f>
        <v>0</v>
      </c>
      <c r="T24" s="335">
        <f t="shared" ref="T24:T37" si="12">IF(O24="Si",3,IF(O24="No",1,IF(O24="Por Confirmar",0.5,0)))</f>
        <v>0</v>
      </c>
      <c r="U24" s="336">
        <f t="shared" si="4"/>
        <v>0</v>
      </c>
    </row>
    <row r="25" spans="1:21" ht="75.599999999999994" customHeight="1">
      <c r="A25" s="104"/>
      <c r="B25" s="497" t="s">
        <v>161</v>
      </c>
      <c r="C25" s="227" t="s">
        <v>373</v>
      </c>
      <c r="D25" s="288" t="s">
        <v>139</v>
      </c>
      <c r="E25" s="220" t="s">
        <v>139</v>
      </c>
      <c r="F25" s="112"/>
      <c r="G25" s="271" t="s">
        <v>162</v>
      </c>
      <c r="H25" s="113"/>
      <c r="I25" s="288" t="s">
        <v>139</v>
      </c>
      <c r="J25" s="288" t="s">
        <v>139</v>
      </c>
      <c r="K25" s="288" t="s">
        <v>139</v>
      </c>
      <c r="L25" s="221" t="s">
        <v>139</v>
      </c>
      <c r="M25" s="221" t="s">
        <v>139</v>
      </c>
      <c r="N25" s="221" t="s">
        <v>139</v>
      </c>
      <c r="O25" s="224" t="s">
        <v>139</v>
      </c>
      <c r="P25" s="333"/>
      <c r="Q25" s="335">
        <f t="shared" si="9"/>
        <v>0</v>
      </c>
      <c r="R25" s="335">
        <f t="shared" si="10"/>
        <v>0</v>
      </c>
      <c r="S25" s="335">
        <f t="shared" si="11"/>
        <v>0</v>
      </c>
      <c r="T25" s="335">
        <f t="shared" si="12"/>
        <v>0</v>
      </c>
      <c r="U25" s="336">
        <f t="shared" si="4"/>
        <v>0</v>
      </c>
    </row>
    <row r="26" spans="1:21" ht="103.5" customHeight="1">
      <c r="A26" s="104"/>
      <c r="B26" s="498"/>
      <c r="C26" s="227" t="s">
        <v>163</v>
      </c>
      <c r="D26" s="288" t="s">
        <v>139</v>
      </c>
      <c r="E26" s="220" t="s">
        <v>139</v>
      </c>
      <c r="F26" s="112"/>
      <c r="G26" s="271" t="s">
        <v>164</v>
      </c>
      <c r="H26" s="113"/>
      <c r="I26" s="288" t="s">
        <v>139</v>
      </c>
      <c r="J26" s="288" t="s">
        <v>139</v>
      </c>
      <c r="K26" s="288" t="s">
        <v>139</v>
      </c>
      <c r="L26" s="221" t="s">
        <v>139</v>
      </c>
      <c r="M26" s="221" t="s">
        <v>139</v>
      </c>
      <c r="N26" s="221" t="s">
        <v>139</v>
      </c>
      <c r="O26" s="224" t="s">
        <v>139</v>
      </c>
      <c r="P26" s="333"/>
      <c r="Q26" s="335">
        <f t="shared" si="9"/>
        <v>0</v>
      </c>
      <c r="R26" s="335">
        <f t="shared" si="10"/>
        <v>0</v>
      </c>
      <c r="S26" s="335">
        <f t="shared" si="11"/>
        <v>0</v>
      </c>
      <c r="T26" s="335">
        <f t="shared" si="12"/>
        <v>0</v>
      </c>
      <c r="U26" s="336">
        <f t="shared" si="4"/>
        <v>0</v>
      </c>
    </row>
    <row r="27" spans="1:21" ht="85.8" customHeight="1">
      <c r="A27" s="104"/>
      <c r="B27" s="499"/>
      <c r="C27" s="227" t="s">
        <v>165</v>
      </c>
      <c r="D27" s="288" t="s">
        <v>139</v>
      </c>
      <c r="E27" s="220" t="s">
        <v>139</v>
      </c>
      <c r="F27" s="112"/>
      <c r="G27" s="271" t="s">
        <v>166</v>
      </c>
      <c r="H27" s="113"/>
      <c r="I27" s="288" t="s">
        <v>139</v>
      </c>
      <c r="J27" s="288" t="s">
        <v>139</v>
      </c>
      <c r="K27" s="288" t="s">
        <v>139</v>
      </c>
      <c r="L27" s="221" t="s">
        <v>139</v>
      </c>
      <c r="M27" s="221" t="s">
        <v>139</v>
      </c>
      <c r="N27" s="221" t="s">
        <v>139</v>
      </c>
      <c r="O27" s="224" t="s">
        <v>139</v>
      </c>
      <c r="P27" s="333"/>
      <c r="Q27" s="335">
        <f t="shared" si="9"/>
        <v>0</v>
      </c>
      <c r="R27" s="335">
        <f t="shared" si="10"/>
        <v>0</v>
      </c>
      <c r="S27" s="335">
        <f t="shared" si="11"/>
        <v>0</v>
      </c>
      <c r="T27" s="335">
        <f t="shared" si="12"/>
        <v>0</v>
      </c>
      <c r="U27" s="336">
        <f t="shared" si="4"/>
        <v>0</v>
      </c>
    </row>
    <row r="28" spans="1:21" ht="65.400000000000006" customHeight="1">
      <c r="A28" s="104"/>
      <c r="B28" s="497" t="s">
        <v>167</v>
      </c>
      <c r="C28" s="227" t="s">
        <v>168</v>
      </c>
      <c r="D28" s="288" t="s">
        <v>139</v>
      </c>
      <c r="E28" s="220" t="s">
        <v>139</v>
      </c>
      <c r="F28" s="112"/>
      <c r="G28" s="271" t="s">
        <v>169</v>
      </c>
      <c r="H28" s="113"/>
      <c r="I28" s="288" t="s">
        <v>139</v>
      </c>
      <c r="J28" s="288" t="s">
        <v>139</v>
      </c>
      <c r="K28" s="288" t="s">
        <v>139</v>
      </c>
      <c r="L28" s="221" t="s">
        <v>139</v>
      </c>
      <c r="M28" s="221" t="s">
        <v>139</v>
      </c>
      <c r="N28" s="221" t="s">
        <v>139</v>
      </c>
      <c r="O28" s="224" t="s">
        <v>139</v>
      </c>
      <c r="P28" s="333"/>
      <c r="Q28" s="335">
        <f t="shared" si="9"/>
        <v>0</v>
      </c>
      <c r="R28" s="335">
        <f t="shared" si="10"/>
        <v>0</v>
      </c>
      <c r="S28" s="335">
        <f t="shared" si="11"/>
        <v>0</v>
      </c>
      <c r="T28" s="335">
        <f t="shared" si="12"/>
        <v>0</v>
      </c>
      <c r="U28" s="336">
        <f t="shared" si="4"/>
        <v>0</v>
      </c>
    </row>
    <row r="29" spans="1:21" ht="48" customHeight="1">
      <c r="A29" s="104"/>
      <c r="B29" s="499"/>
      <c r="C29" s="227" t="s">
        <v>374</v>
      </c>
      <c r="D29" s="288" t="s">
        <v>139</v>
      </c>
      <c r="E29" s="220" t="s">
        <v>139</v>
      </c>
      <c r="F29" s="112"/>
      <c r="G29" s="271" t="s">
        <v>170</v>
      </c>
      <c r="H29" s="113"/>
      <c r="I29" s="288" t="s">
        <v>139</v>
      </c>
      <c r="J29" s="288" t="s">
        <v>139</v>
      </c>
      <c r="K29" s="288" t="s">
        <v>139</v>
      </c>
      <c r="L29" s="221" t="s">
        <v>139</v>
      </c>
      <c r="M29" s="221" t="s">
        <v>139</v>
      </c>
      <c r="N29" s="221" t="s">
        <v>139</v>
      </c>
      <c r="O29" s="224" t="s">
        <v>139</v>
      </c>
      <c r="P29" s="333"/>
      <c r="Q29" s="335">
        <f t="shared" si="9"/>
        <v>0</v>
      </c>
      <c r="R29" s="335">
        <f t="shared" si="10"/>
        <v>0</v>
      </c>
      <c r="S29" s="335">
        <f t="shared" si="11"/>
        <v>0</v>
      </c>
      <c r="T29" s="335">
        <f t="shared" si="12"/>
        <v>0</v>
      </c>
      <c r="U29" s="336">
        <f t="shared" si="4"/>
        <v>0</v>
      </c>
    </row>
    <row r="30" spans="1:21" ht="69" customHeight="1">
      <c r="A30" s="104"/>
      <c r="B30" s="497" t="s">
        <v>171</v>
      </c>
      <c r="C30" s="227" t="s">
        <v>172</v>
      </c>
      <c r="D30" s="288" t="s">
        <v>139</v>
      </c>
      <c r="E30" s="220" t="s">
        <v>139</v>
      </c>
      <c r="F30" s="112"/>
      <c r="G30" s="271" t="s">
        <v>173</v>
      </c>
      <c r="H30" s="113"/>
      <c r="I30" s="288" t="s">
        <v>139</v>
      </c>
      <c r="J30" s="288" t="s">
        <v>139</v>
      </c>
      <c r="K30" s="288" t="s">
        <v>139</v>
      </c>
      <c r="L30" s="221" t="s">
        <v>139</v>
      </c>
      <c r="M30" s="221" t="s">
        <v>139</v>
      </c>
      <c r="N30" s="221" t="s">
        <v>139</v>
      </c>
      <c r="O30" s="224" t="s">
        <v>139</v>
      </c>
      <c r="P30" s="333"/>
      <c r="Q30" s="335">
        <f t="shared" si="9"/>
        <v>0</v>
      </c>
      <c r="R30" s="335">
        <f t="shared" si="10"/>
        <v>0</v>
      </c>
      <c r="S30" s="335">
        <f t="shared" si="11"/>
        <v>0</v>
      </c>
      <c r="T30" s="335">
        <f t="shared" si="12"/>
        <v>0</v>
      </c>
      <c r="U30" s="336">
        <f t="shared" si="4"/>
        <v>0</v>
      </c>
    </row>
    <row r="31" spans="1:21" ht="69" customHeight="1">
      <c r="A31" s="104"/>
      <c r="B31" s="498"/>
      <c r="C31" s="227" t="s">
        <v>174</v>
      </c>
      <c r="D31" s="288" t="s">
        <v>139</v>
      </c>
      <c r="E31" s="220" t="s">
        <v>139</v>
      </c>
      <c r="F31" s="112"/>
      <c r="G31" s="271" t="s">
        <v>175</v>
      </c>
      <c r="H31" s="113"/>
      <c r="I31" s="288" t="s">
        <v>139</v>
      </c>
      <c r="J31" s="288" t="s">
        <v>139</v>
      </c>
      <c r="K31" s="288" t="s">
        <v>139</v>
      </c>
      <c r="L31" s="221" t="s">
        <v>139</v>
      </c>
      <c r="M31" s="221" t="s">
        <v>139</v>
      </c>
      <c r="N31" s="221" t="s">
        <v>139</v>
      </c>
      <c r="O31" s="224" t="s">
        <v>139</v>
      </c>
      <c r="P31" s="333"/>
      <c r="Q31" s="335">
        <f t="shared" si="9"/>
        <v>0</v>
      </c>
      <c r="R31" s="335">
        <f t="shared" si="10"/>
        <v>0</v>
      </c>
      <c r="S31" s="335">
        <f t="shared" si="11"/>
        <v>0</v>
      </c>
      <c r="T31" s="335">
        <f t="shared" si="12"/>
        <v>0</v>
      </c>
      <c r="U31" s="336">
        <f t="shared" si="4"/>
        <v>0</v>
      </c>
    </row>
    <row r="32" spans="1:21" ht="69" customHeight="1">
      <c r="A32" s="104"/>
      <c r="B32" s="498"/>
      <c r="C32" s="227" t="s">
        <v>176</v>
      </c>
      <c r="D32" s="288" t="s">
        <v>139</v>
      </c>
      <c r="E32" s="220" t="s">
        <v>139</v>
      </c>
      <c r="F32" s="112"/>
      <c r="G32" s="271" t="s">
        <v>177</v>
      </c>
      <c r="H32" s="113"/>
      <c r="I32" s="288" t="s">
        <v>139</v>
      </c>
      <c r="J32" s="288" t="s">
        <v>139</v>
      </c>
      <c r="K32" s="288" t="s">
        <v>139</v>
      </c>
      <c r="L32" s="221" t="s">
        <v>139</v>
      </c>
      <c r="M32" s="221" t="s">
        <v>139</v>
      </c>
      <c r="N32" s="221" t="s">
        <v>139</v>
      </c>
      <c r="O32" s="224" t="s">
        <v>139</v>
      </c>
      <c r="P32" s="333"/>
      <c r="Q32" s="335">
        <f t="shared" si="9"/>
        <v>0</v>
      </c>
      <c r="R32" s="335">
        <f t="shared" si="10"/>
        <v>0</v>
      </c>
      <c r="S32" s="335">
        <f t="shared" si="11"/>
        <v>0</v>
      </c>
      <c r="T32" s="335">
        <f t="shared" si="12"/>
        <v>0</v>
      </c>
      <c r="U32" s="336">
        <f t="shared" si="4"/>
        <v>0</v>
      </c>
    </row>
    <row r="33" spans="1:21" ht="92.1" customHeight="1">
      <c r="A33" s="104"/>
      <c r="B33" s="499"/>
      <c r="C33" s="227" t="s">
        <v>178</v>
      </c>
      <c r="D33" s="288" t="s">
        <v>139</v>
      </c>
      <c r="E33" s="220" t="s">
        <v>139</v>
      </c>
      <c r="F33" s="112"/>
      <c r="G33" s="271" t="s">
        <v>179</v>
      </c>
      <c r="H33" s="113"/>
      <c r="I33" s="288" t="s">
        <v>139</v>
      </c>
      <c r="J33" s="288" t="s">
        <v>139</v>
      </c>
      <c r="K33" s="288" t="s">
        <v>139</v>
      </c>
      <c r="L33" s="221" t="s">
        <v>139</v>
      </c>
      <c r="M33" s="221" t="s">
        <v>139</v>
      </c>
      <c r="N33" s="221" t="s">
        <v>139</v>
      </c>
      <c r="O33" s="224" t="s">
        <v>139</v>
      </c>
      <c r="P33" s="333"/>
      <c r="Q33" s="335">
        <f t="shared" si="9"/>
        <v>0</v>
      </c>
      <c r="R33" s="335">
        <f t="shared" si="10"/>
        <v>0</v>
      </c>
      <c r="S33" s="335">
        <f t="shared" si="11"/>
        <v>0</v>
      </c>
      <c r="T33" s="335">
        <f t="shared" si="12"/>
        <v>0</v>
      </c>
      <c r="U33" s="336">
        <f t="shared" si="4"/>
        <v>0</v>
      </c>
    </row>
    <row r="34" spans="1:21" ht="84" customHeight="1">
      <c r="A34" s="104"/>
      <c r="B34" s="497" t="s">
        <v>180</v>
      </c>
      <c r="C34" s="227" t="s">
        <v>181</v>
      </c>
      <c r="D34" s="288" t="s">
        <v>139</v>
      </c>
      <c r="E34" s="220" t="s">
        <v>139</v>
      </c>
      <c r="F34" s="112"/>
      <c r="G34" s="271" t="s">
        <v>182</v>
      </c>
      <c r="H34" s="113"/>
      <c r="I34" s="288" t="s">
        <v>139</v>
      </c>
      <c r="J34" s="288" t="s">
        <v>139</v>
      </c>
      <c r="K34" s="288" t="s">
        <v>139</v>
      </c>
      <c r="L34" s="221" t="s">
        <v>139</v>
      </c>
      <c r="M34" s="221" t="s">
        <v>139</v>
      </c>
      <c r="N34" s="221" t="s">
        <v>139</v>
      </c>
      <c r="O34" s="224" t="s">
        <v>139</v>
      </c>
      <c r="P34" s="333"/>
      <c r="Q34" s="335">
        <f t="shared" si="9"/>
        <v>0</v>
      </c>
      <c r="R34" s="335">
        <f t="shared" si="10"/>
        <v>0</v>
      </c>
      <c r="S34" s="335">
        <f t="shared" si="11"/>
        <v>0</v>
      </c>
      <c r="T34" s="335">
        <f t="shared" si="12"/>
        <v>0</v>
      </c>
      <c r="U34" s="336">
        <f t="shared" si="4"/>
        <v>0</v>
      </c>
    </row>
    <row r="35" spans="1:21" ht="96.9" customHeight="1">
      <c r="A35" s="104"/>
      <c r="B35" s="498"/>
      <c r="C35" s="227" t="s">
        <v>183</v>
      </c>
      <c r="D35" s="288" t="s">
        <v>139</v>
      </c>
      <c r="E35" s="220" t="s">
        <v>139</v>
      </c>
      <c r="F35" s="112"/>
      <c r="G35" s="271" t="s">
        <v>184</v>
      </c>
      <c r="H35" s="113"/>
      <c r="I35" s="288" t="s">
        <v>139</v>
      </c>
      <c r="J35" s="288" t="s">
        <v>139</v>
      </c>
      <c r="K35" s="288" t="s">
        <v>139</v>
      </c>
      <c r="L35" s="221" t="s">
        <v>139</v>
      </c>
      <c r="M35" s="221" t="s">
        <v>139</v>
      </c>
      <c r="N35" s="221" t="s">
        <v>139</v>
      </c>
      <c r="O35" s="224" t="s">
        <v>139</v>
      </c>
      <c r="P35" s="333"/>
      <c r="Q35" s="335">
        <f t="shared" si="9"/>
        <v>0</v>
      </c>
      <c r="R35" s="335">
        <f t="shared" si="10"/>
        <v>0</v>
      </c>
      <c r="S35" s="335">
        <f t="shared" si="11"/>
        <v>0</v>
      </c>
      <c r="T35" s="335">
        <f t="shared" si="12"/>
        <v>0</v>
      </c>
      <c r="U35" s="336">
        <f t="shared" si="4"/>
        <v>0</v>
      </c>
    </row>
    <row r="36" spans="1:21" ht="96.9" customHeight="1">
      <c r="A36" s="104"/>
      <c r="B36" s="498"/>
      <c r="C36" s="227" t="s">
        <v>185</v>
      </c>
      <c r="D36" s="288" t="s">
        <v>139</v>
      </c>
      <c r="E36" s="220" t="s">
        <v>139</v>
      </c>
      <c r="F36" s="112"/>
      <c r="G36" s="271" t="s">
        <v>186</v>
      </c>
      <c r="H36" s="113"/>
      <c r="I36" s="288" t="s">
        <v>139</v>
      </c>
      <c r="J36" s="288" t="s">
        <v>139</v>
      </c>
      <c r="K36" s="288" t="s">
        <v>139</v>
      </c>
      <c r="L36" s="221" t="s">
        <v>139</v>
      </c>
      <c r="M36" s="221" t="s">
        <v>139</v>
      </c>
      <c r="N36" s="221" t="s">
        <v>139</v>
      </c>
      <c r="O36" s="224" t="s">
        <v>139</v>
      </c>
      <c r="P36" s="333"/>
      <c r="Q36" s="335">
        <f t="shared" si="9"/>
        <v>0</v>
      </c>
      <c r="R36" s="335">
        <f t="shared" si="10"/>
        <v>0</v>
      </c>
      <c r="S36" s="335">
        <f t="shared" si="11"/>
        <v>0</v>
      </c>
      <c r="T36" s="335">
        <f t="shared" si="12"/>
        <v>0</v>
      </c>
      <c r="U36" s="336">
        <f t="shared" si="4"/>
        <v>0</v>
      </c>
    </row>
    <row r="37" spans="1:21" ht="76.5" customHeight="1">
      <c r="A37" s="104"/>
      <c r="B37" s="499"/>
      <c r="C37" s="227" t="s">
        <v>187</v>
      </c>
      <c r="D37" s="288" t="s">
        <v>139</v>
      </c>
      <c r="E37" s="220" t="s">
        <v>139</v>
      </c>
      <c r="F37" s="112"/>
      <c r="G37" s="271" t="s">
        <v>188</v>
      </c>
      <c r="H37" s="113"/>
      <c r="I37" s="288" t="s">
        <v>139</v>
      </c>
      <c r="J37" s="288" t="s">
        <v>139</v>
      </c>
      <c r="K37" s="288" t="s">
        <v>139</v>
      </c>
      <c r="L37" s="221" t="s">
        <v>139</v>
      </c>
      <c r="M37" s="221" t="s">
        <v>139</v>
      </c>
      <c r="N37" s="221" t="s">
        <v>139</v>
      </c>
      <c r="O37" s="224" t="s">
        <v>139</v>
      </c>
      <c r="P37" s="333"/>
      <c r="Q37" s="335">
        <f t="shared" si="9"/>
        <v>0</v>
      </c>
      <c r="R37" s="335">
        <f t="shared" si="10"/>
        <v>0</v>
      </c>
      <c r="S37" s="335">
        <f t="shared" si="11"/>
        <v>0</v>
      </c>
      <c r="T37" s="335">
        <f t="shared" si="12"/>
        <v>0</v>
      </c>
      <c r="U37" s="336">
        <f t="shared" si="4"/>
        <v>0</v>
      </c>
    </row>
    <row r="38" spans="1:21" ht="23.1" customHeight="1">
      <c r="A38" s="104"/>
      <c r="B38" s="122" t="s">
        <v>189</v>
      </c>
      <c r="C38" s="124"/>
      <c r="D38" s="290"/>
      <c r="E38" s="124"/>
      <c r="F38" s="125"/>
      <c r="G38" s="273"/>
      <c r="H38" s="126"/>
      <c r="I38" s="306"/>
      <c r="J38" s="306"/>
      <c r="K38" s="306"/>
      <c r="L38" s="123"/>
      <c r="M38" s="124"/>
      <c r="N38" s="124"/>
      <c r="O38" s="124"/>
      <c r="P38" s="306"/>
      <c r="Q38" s="480"/>
      <c r="R38" s="480"/>
      <c r="S38" s="480"/>
      <c r="T38" s="480"/>
      <c r="U38" s="480"/>
    </row>
    <row r="39" spans="1:21" ht="62.4" customHeight="1">
      <c r="A39" s="104"/>
      <c r="B39" s="127" t="s">
        <v>156</v>
      </c>
      <c r="C39" s="227" t="s">
        <v>375</v>
      </c>
      <c r="D39" s="288" t="s">
        <v>139</v>
      </c>
      <c r="E39" s="220" t="s">
        <v>139</v>
      </c>
      <c r="F39" s="128"/>
      <c r="G39" s="271" t="s">
        <v>190</v>
      </c>
      <c r="H39" s="113"/>
      <c r="I39" s="288" t="s">
        <v>139</v>
      </c>
      <c r="J39" s="288" t="s">
        <v>139</v>
      </c>
      <c r="K39" s="288" t="s">
        <v>139</v>
      </c>
      <c r="L39" s="221" t="s">
        <v>139</v>
      </c>
      <c r="M39" s="221" t="s">
        <v>139</v>
      </c>
      <c r="N39" s="221" t="s">
        <v>139</v>
      </c>
      <c r="O39" s="224" t="s">
        <v>139</v>
      </c>
      <c r="P39" s="333"/>
      <c r="Q39" s="335">
        <f t="shared" ref="Q39" si="13">IF(L39="Alta",3,IF(L39="Media",2,IF(L39="Baja",1,IF(L39="Por Confirmar",0.5,0))))</f>
        <v>0</v>
      </c>
      <c r="R39" s="335">
        <f t="shared" ref="R39" si="14">IF(M39="Altos",3,IF(M39="Medios",2,IF(M39="Bajos",1,IF(M39="Por Confirmar",0.5,0))))</f>
        <v>0</v>
      </c>
      <c r="S39" s="335">
        <f t="shared" ref="S39" si="15">IF(N39="Alto",3,IF(N39="Medio",2,IF(N39="Bajo",1,IF(N39="Por Confirmar",0.5,0))))</f>
        <v>0</v>
      </c>
      <c r="T39" s="335">
        <f t="shared" ref="T39" si="16">IF(O39="Si",3,IF(O39="No",1,IF(O39="Por Confirmar",0.5,0)))</f>
        <v>0</v>
      </c>
      <c r="U39" s="336">
        <f t="shared" si="4"/>
        <v>0</v>
      </c>
    </row>
    <row r="40" spans="1:21" ht="46.2" customHeight="1">
      <c r="A40" s="104"/>
      <c r="B40" s="497" t="s">
        <v>161</v>
      </c>
      <c r="C40" s="227" t="s">
        <v>191</v>
      </c>
      <c r="D40" s="288" t="s">
        <v>139</v>
      </c>
      <c r="E40" s="220" t="s">
        <v>139</v>
      </c>
      <c r="F40" s="112"/>
      <c r="G40" s="271" t="s">
        <v>192</v>
      </c>
      <c r="H40" s="113"/>
      <c r="I40" s="288" t="s">
        <v>139</v>
      </c>
      <c r="J40" s="288" t="s">
        <v>139</v>
      </c>
      <c r="K40" s="288" t="s">
        <v>139</v>
      </c>
      <c r="L40" s="221" t="s">
        <v>139</v>
      </c>
      <c r="M40" s="221" t="s">
        <v>139</v>
      </c>
      <c r="N40" s="221" t="s">
        <v>139</v>
      </c>
      <c r="O40" s="224" t="s">
        <v>139</v>
      </c>
      <c r="P40" s="333"/>
      <c r="Q40" s="335">
        <f t="shared" ref="Q40:Q53" si="17">IF(L40="Alta",3,IF(L40="Media",2,IF(L40="Baja",1,IF(L40="Por Confirmar",0.5,0))))</f>
        <v>0</v>
      </c>
      <c r="R40" s="335">
        <f t="shared" ref="R40:R53" si="18">IF(M40="Altos",3,IF(M40="Medios",2,IF(M40="Bajos",1,IF(M40="Por Confirmar",0.5,0))))</f>
        <v>0</v>
      </c>
      <c r="S40" s="335">
        <f t="shared" ref="S40:S53" si="19">IF(N40="Alto",3,IF(N40="Medio",2,IF(N40="Bajo",1,IF(N40="Por Confirmar",0.5,0))))</f>
        <v>0</v>
      </c>
      <c r="T40" s="335">
        <f t="shared" ref="T40:T53" si="20">IF(O40="Si",3,IF(O40="No",1,IF(O40="Por Confirmar",0.5,0)))</f>
        <v>0</v>
      </c>
      <c r="U40" s="336">
        <f t="shared" si="4"/>
        <v>0</v>
      </c>
    </row>
    <row r="41" spans="1:21" ht="64.5" customHeight="1">
      <c r="A41" s="104"/>
      <c r="B41" s="498"/>
      <c r="C41" s="227" t="s">
        <v>193</v>
      </c>
      <c r="D41" s="288" t="s">
        <v>139</v>
      </c>
      <c r="E41" s="220" t="s">
        <v>139</v>
      </c>
      <c r="F41" s="112"/>
      <c r="G41" s="271" t="s">
        <v>194</v>
      </c>
      <c r="H41" s="113"/>
      <c r="I41" s="288" t="s">
        <v>139</v>
      </c>
      <c r="J41" s="288" t="s">
        <v>139</v>
      </c>
      <c r="K41" s="288" t="s">
        <v>139</v>
      </c>
      <c r="L41" s="221" t="s">
        <v>139</v>
      </c>
      <c r="M41" s="221" t="s">
        <v>139</v>
      </c>
      <c r="N41" s="221" t="s">
        <v>139</v>
      </c>
      <c r="O41" s="224" t="s">
        <v>139</v>
      </c>
      <c r="P41" s="333"/>
      <c r="Q41" s="335">
        <f t="shared" si="17"/>
        <v>0</v>
      </c>
      <c r="R41" s="335">
        <f t="shared" si="18"/>
        <v>0</v>
      </c>
      <c r="S41" s="335">
        <f t="shared" si="19"/>
        <v>0</v>
      </c>
      <c r="T41" s="335">
        <f t="shared" si="20"/>
        <v>0</v>
      </c>
      <c r="U41" s="336">
        <f t="shared" si="4"/>
        <v>0</v>
      </c>
    </row>
    <row r="42" spans="1:21" ht="67.2" customHeight="1">
      <c r="A42" s="104"/>
      <c r="B42" s="498"/>
      <c r="C42" s="227" t="s">
        <v>385</v>
      </c>
      <c r="D42" s="288" t="s">
        <v>139</v>
      </c>
      <c r="E42" s="220" t="s">
        <v>139</v>
      </c>
      <c r="F42" s="115"/>
      <c r="G42" s="270" t="s">
        <v>195</v>
      </c>
      <c r="H42" s="113"/>
      <c r="I42" s="288" t="s">
        <v>139</v>
      </c>
      <c r="J42" s="288" t="s">
        <v>139</v>
      </c>
      <c r="K42" s="288" t="s">
        <v>139</v>
      </c>
      <c r="L42" s="221" t="s">
        <v>139</v>
      </c>
      <c r="M42" s="221" t="s">
        <v>139</v>
      </c>
      <c r="N42" s="221" t="s">
        <v>139</v>
      </c>
      <c r="O42" s="224" t="s">
        <v>139</v>
      </c>
      <c r="P42" s="333"/>
      <c r="Q42" s="335">
        <f t="shared" si="17"/>
        <v>0</v>
      </c>
      <c r="R42" s="335">
        <f t="shared" si="18"/>
        <v>0</v>
      </c>
      <c r="S42" s="335">
        <f t="shared" si="19"/>
        <v>0</v>
      </c>
      <c r="T42" s="335">
        <f t="shared" si="20"/>
        <v>0</v>
      </c>
      <c r="U42" s="336">
        <f t="shared" si="4"/>
        <v>0</v>
      </c>
    </row>
    <row r="43" spans="1:21" ht="87" customHeight="1">
      <c r="A43" s="104"/>
      <c r="B43" s="499"/>
      <c r="C43" s="227" t="s">
        <v>386</v>
      </c>
      <c r="D43" s="288" t="s">
        <v>139</v>
      </c>
      <c r="E43" s="220" t="s">
        <v>139</v>
      </c>
      <c r="F43" s="112"/>
      <c r="G43" s="271" t="s">
        <v>196</v>
      </c>
      <c r="H43" s="113"/>
      <c r="I43" s="288" t="s">
        <v>139</v>
      </c>
      <c r="J43" s="288" t="s">
        <v>139</v>
      </c>
      <c r="K43" s="288" t="s">
        <v>139</v>
      </c>
      <c r="L43" s="221" t="s">
        <v>139</v>
      </c>
      <c r="M43" s="221" t="s">
        <v>139</v>
      </c>
      <c r="N43" s="221" t="s">
        <v>139</v>
      </c>
      <c r="O43" s="224" t="s">
        <v>139</v>
      </c>
      <c r="P43" s="333"/>
      <c r="Q43" s="335">
        <f t="shared" si="17"/>
        <v>0</v>
      </c>
      <c r="R43" s="335">
        <f t="shared" si="18"/>
        <v>0</v>
      </c>
      <c r="S43" s="335">
        <f t="shared" si="19"/>
        <v>0</v>
      </c>
      <c r="T43" s="335">
        <f t="shared" si="20"/>
        <v>0</v>
      </c>
      <c r="U43" s="336">
        <f t="shared" si="4"/>
        <v>0</v>
      </c>
    </row>
    <row r="44" spans="1:21" ht="69.599999999999994" customHeight="1">
      <c r="A44" s="104"/>
      <c r="B44" s="497" t="s">
        <v>167</v>
      </c>
      <c r="C44" s="227" t="s">
        <v>197</v>
      </c>
      <c r="D44" s="288" t="s">
        <v>139</v>
      </c>
      <c r="E44" s="220" t="s">
        <v>139</v>
      </c>
      <c r="F44" s="112"/>
      <c r="G44" s="271" t="s">
        <v>198</v>
      </c>
      <c r="H44" s="113"/>
      <c r="I44" s="288" t="s">
        <v>139</v>
      </c>
      <c r="J44" s="288" t="s">
        <v>139</v>
      </c>
      <c r="K44" s="288" t="s">
        <v>139</v>
      </c>
      <c r="L44" s="221" t="s">
        <v>139</v>
      </c>
      <c r="M44" s="221" t="s">
        <v>139</v>
      </c>
      <c r="N44" s="221" t="s">
        <v>139</v>
      </c>
      <c r="O44" s="224" t="s">
        <v>139</v>
      </c>
      <c r="P44" s="333"/>
      <c r="Q44" s="335">
        <f t="shared" si="17"/>
        <v>0</v>
      </c>
      <c r="R44" s="335">
        <f t="shared" si="18"/>
        <v>0</v>
      </c>
      <c r="S44" s="335">
        <f t="shared" si="19"/>
        <v>0</v>
      </c>
      <c r="T44" s="335">
        <f t="shared" si="20"/>
        <v>0</v>
      </c>
      <c r="U44" s="336">
        <f t="shared" si="4"/>
        <v>0</v>
      </c>
    </row>
    <row r="45" spans="1:21" ht="64.5" customHeight="1">
      <c r="A45" s="104"/>
      <c r="B45" s="499"/>
      <c r="C45" s="227" t="s">
        <v>199</v>
      </c>
      <c r="D45" s="288" t="s">
        <v>139</v>
      </c>
      <c r="E45" s="220" t="s">
        <v>139</v>
      </c>
      <c r="F45" s="112"/>
      <c r="G45" s="271" t="s">
        <v>200</v>
      </c>
      <c r="H45" s="113"/>
      <c r="I45" s="288" t="s">
        <v>139</v>
      </c>
      <c r="J45" s="288" t="s">
        <v>139</v>
      </c>
      <c r="K45" s="288" t="s">
        <v>139</v>
      </c>
      <c r="L45" s="221" t="s">
        <v>139</v>
      </c>
      <c r="M45" s="221" t="s">
        <v>139</v>
      </c>
      <c r="N45" s="221" t="s">
        <v>139</v>
      </c>
      <c r="O45" s="224" t="s">
        <v>139</v>
      </c>
      <c r="P45" s="333"/>
      <c r="Q45" s="335">
        <f t="shared" si="17"/>
        <v>0</v>
      </c>
      <c r="R45" s="335">
        <f t="shared" si="18"/>
        <v>0</v>
      </c>
      <c r="S45" s="335">
        <f t="shared" si="19"/>
        <v>0</v>
      </c>
      <c r="T45" s="335">
        <f t="shared" si="20"/>
        <v>0</v>
      </c>
      <c r="U45" s="336">
        <f t="shared" si="4"/>
        <v>0</v>
      </c>
    </row>
    <row r="46" spans="1:21" ht="66.599999999999994" customHeight="1">
      <c r="A46" s="104"/>
      <c r="B46" s="517"/>
      <c r="C46" s="227" t="s">
        <v>201</v>
      </c>
      <c r="D46" s="288" t="s">
        <v>139</v>
      </c>
      <c r="E46" s="220" t="s">
        <v>139</v>
      </c>
      <c r="F46" s="112"/>
      <c r="G46" s="271" t="s">
        <v>202</v>
      </c>
      <c r="H46" s="113"/>
      <c r="I46" s="288" t="s">
        <v>139</v>
      </c>
      <c r="J46" s="288" t="s">
        <v>139</v>
      </c>
      <c r="K46" s="288" t="s">
        <v>139</v>
      </c>
      <c r="L46" s="221" t="s">
        <v>139</v>
      </c>
      <c r="M46" s="221" t="s">
        <v>139</v>
      </c>
      <c r="N46" s="221" t="s">
        <v>139</v>
      </c>
      <c r="O46" s="224" t="s">
        <v>139</v>
      </c>
      <c r="P46" s="333"/>
      <c r="Q46" s="335">
        <f t="shared" si="17"/>
        <v>0</v>
      </c>
      <c r="R46" s="335">
        <f t="shared" si="18"/>
        <v>0</v>
      </c>
      <c r="S46" s="335">
        <f t="shared" si="19"/>
        <v>0</v>
      </c>
      <c r="T46" s="335">
        <f t="shared" si="20"/>
        <v>0</v>
      </c>
      <c r="U46" s="336">
        <f t="shared" si="4"/>
        <v>0</v>
      </c>
    </row>
    <row r="47" spans="1:21" ht="71.400000000000006" customHeight="1">
      <c r="A47" s="104"/>
      <c r="B47" s="497" t="s">
        <v>171</v>
      </c>
      <c r="C47" s="227" t="s">
        <v>203</v>
      </c>
      <c r="D47" s="288" t="s">
        <v>139</v>
      </c>
      <c r="E47" s="220" t="s">
        <v>139</v>
      </c>
      <c r="F47" s="115"/>
      <c r="G47" s="270" t="s">
        <v>204</v>
      </c>
      <c r="H47" s="113"/>
      <c r="I47" s="288" t="s">
        <v>139</v>
      </c>
      <c r="J47" s="288" t="s">
        <v>139</v>
      </c>
      <c r="K47" s="288" t="s">
        <v>139</v>
      </c>
      <c r="L47" s="221" t="s">
        <v>139</v>
      </c>
      <c r="M47" s="221" t="s">
        <v>139</v>
      </c>
      <c r="N47" s="221" t="s">
        <v>139</v>
      </c>
      <c r="O47" s="224" t="s">
        <v>139</v>
      </c>
      <c r="P47" s="333"/>
      <c r="Q47" s="335">
        <f t="shared" si="17"/>
        <v>0</v>
      </c>
      <c r="R47" s="335">
        <f t="shared" si="18"/>
        <v>0</v>
      </c>
      <c r="S47" s="335">
        <f t="shared" si="19"/>
        <v>0</v>
      </c>
      <c r="T47" s="335">
        <f t="shared" si="20"/>
        <v>0</v>
      </c>
      <c r="U47" s="336">
        <f t="shared" si="4"/>
        <v>0</v>
      </c>
    </row>
    <row r="48" spans="1:21" ht="59.4" customHeight="1">
      <c r="A48" s="104"/>
      <c r="B48" s="498"/>
      <c r="C48" s="281" t="s">
        <v>205</v>
      </c>
      <c r="D48" s="288" t="s">
        <v>139</v>
      </c>
      <c r="E48" s="220" t="s">
        <v>139</v>
      </c>
      <c r="F48" s="112"/>
      <c r="G48" s="271" t="s">
        <v>206</v>
      </c>
      <c r="H48" s="113"/>
      <c r="I48" s="288" t="s">
        <v>139</v>
      </c>
      <c r="J48" s="288" t="s">
        <v>139</v>
      </c>
      <c r="K48" s="288" t="s">
        <v>139</v>
      </c>
      <c r="L48" s="221" t="s">
        <v>139</v>
      </c>
      <c r="M48" s="221" t="s">
        <v>139</v>
      </c>
      <c r="N48" s="221" t="s">
        <v>139</v>
      </c>
      <c r="O48" s="224" t="s">
        <v>139</v>
      </c>
      <c r="P48" s="333"/>
      <c r="Q48" s="335">
        <f t="shared" si="17"/>
        <v>0</v>
      </c>
      <c r="R48" s="335">
        <f t="shared" si="18"/>
        <v>0</v>
      </c>
      <c r="S48" s="335">
        <f t="shared" si="19"/>
        <v>0</v>
      </c>
      <c r="T48" s="335">
        <f t="shared" si="20"/>
        <v>0</v>
      </c>
      <c r="U48" s="336">
        <f t="shared" si="4"/>
        <v>0</v>
      </c>
    </row>
    <row r="49" spans="1:21" ht="85.5" customHeight="1">
      <c r="A49" s="104"/>
      <c r="B49" s="498"/>
      <c r="C49" s="227" t="s">
        <v>207</v>
      </c>
      <c r="D49" s="288" t="s">
        <v>139</v>
      </c>
      <c r="E49" s="220" t="s">
        <v>139</v>
      </c>
      <c r="F49" s="112"/>
      <c r="G49" s="271" t="s">
        <v>208</v>
      </c>
      <c r="H49" s="113"/>
      <c r="I49" s="288" t="s">
        <v>139</v>
      </c>
      <c r="J49" s="288" t="s">
        <v>139</v>
      </c>
      <c r="K49" s="288" t="s">
        <v>139</v>
      </c>
      <c r="L49" s="221" t="s">
        <v>139</v>
      </c>
      <c r="M49" s="221" t="s">
        <v>139</v>
      </c>
      <c r="N49" s="221" t="s">
        <v>139</v>
      </c>
      <c r="O49" s="224" t="s">
        <v>139</v>
      </c>
      <c r="P49" s="333"/>
      <c r="Q49" s="335">
        <f t="shared" si="17"/>
        <v>0</v>
      </c>
      <c r="R49" s="335">
        <f t="shared" si="18"/>
        <v>0</v>
      </c>
      <c r="S49" s="335">
        <f t="shared" si="19"/>
        <v>0</v>
      </c>
      <c r="T49" s="335">
        <f t="shared" si="20"/>
        <v>0</v>
      </c>
      <c r="U49" s="336">
        <f t="shared" si="4"/>
        <v>0</v>
      </c>
    </row>
    <row r="50" spans="1:21" ht="71.400000000000006" customHeight="1">
      <c r="A50" s="104"/>
      <c r="B50" s="499"/>
      <c r="C50" s="227" t="s">
        <v>209</v>
      </c>
      <c r="D50" s="288" t="s">
        <v>139</v>
      </c>
      <c r="E50" s="220" t="s">
        <v>139</v>
      </c>
      <c r="F50" s="112"/>
      <c r="G50" s="271" t="s">
        <v>210</v>
      </c>
      <c r="H50" s="113"/>
      <c r="I50" s="288" t="s">
        <v>139</v>
      </c>
      <c r="J50" s="288" t="s">
        <v>139</v>
      </c>
      <c r="K50" s="288" t="s">
        <v>139</v>
      </c>
      <c r="L50" s="221" t="s">
        <v>139</v>
      </c>
      <c r="M50" s="221" t="s">
        <v>139</v>
      </c>
      <c r="N50" s="221" t="s">
        <v>139</v>
      </c>
      <c r="O50" s="224" t="s">
        <v>139</v>
      </c>
      <c r="P50" s="333"/>
      <c r="Q50" s="335">
        <f t="shared" si="17"/>
        <v>0</v>
      </c>
      <c r="R50" s="335">
        <f t="shared" si="18"/>
        <v>0</v>
      </c>
      <c r="S50" s="335">
        <f t="shared" si="19"/>
        <v>0</v>
      </c>
      <c r="T50" s="335">
        <f t="shared" si="20"/>
        <v>0</v>
      </c>
      <c r="U50" s="336">
        <f t="shared" si="4"/>
        <v>0</v>
      </c>
    </row>
    <row r="51" spans="1:21" ht="58.5" customHeight="1">
      <c r="A51" s="104"/>
      <c r="B51" s="497" t="s">
        <v>180</v>
      </c>
      <c r="C51" s="227" t="s">
        <v>211</v>
      </c>
      <c r="D51" s="288" t="s">
        <v>139</v>
      </c>
      <c r="E51" s="220" t="s">
        <v>139</v>
      </c>
      <c r="F51" s="112"/>
      <c r="G51" s="271" t="s">
        <v>212</v>
      </c>
      <c r="H51" s="113"/>
      <c r="I51" s="288" t="s">
        <v>139</v>
      </c>
      <c r="J51" s="288" t="s">
        <v>139</v>
      </c>
      <c r="K51" s="288" t="s">
        <v>139</v>
      </c>
      <c r="L51" s="221" t="s">
        <v>139</v>
      </c>
      <c r="M51" s="221" t="s">
        <v>139</v>
      </c>
      <c r="N51" s="221" t="s">
        <v>139</v>
      </c>
      <c r="O51" s="224" t="s">
        <v>139</v>
      </c>
      <c r="P51" s="333"/>
      <c r="Q51" s="335">
        <f t="shared" si="17"/>
        <v>0</v>
      </c>
      <c r="R51" s="335">
        <f t="shared" si="18"/>
        <v>0</v>
      </c>
      <c r="S51" s="335">
        <f t="shared" si="19"/>
        <v>0</v>
      </c>
      <c r="T51" s="335">
        <f t="shared" si="20"/>
        <v>0</v>
      </c>
      <c r="U51" s="336">
        <f t="shared" si="4"/>
        <v>0</v>
      </c>
    </row>
    <row r="52" spans="1:21" ht="87.9" customHeight="1">
      <c r="A52" s="104"/>
      <c r="B52" s="498"/>
      <c r="C52" s="227" t="s">
        <v>213</v>
      </c>
      <c r="D52" s="288" t="s">
        <v>139</v>
      </c>
      <c r="E52" s="220" t="s">
        <v>139</v>
      </c>
      <c r="F52" s="112"/>
      <c r="G52" s="271" t="s">
        <v>214</v>
      </c>
      <c r="H52" s="113"/>
      <c r="I52" s="288" t="s">
        <v>139</v>
      </c>
      <c r="J52" s="288" t="s">
        <v>139</v>
      </c>
      <c r="K52" s="288" t="s">
        <v>139</v>
      </c>
      <c r="L52" s="221" t="s">
        <v>139</v>
      </c>
      <c r="M52" s="221" t="s">
        <v>139</v>
      </c>
      <c r="N52" s="221" t="s">
        <v>139</v>
      </c>
      <c r="O52" s="224" t="s">
        <v>139</v>
      </c>
      <c r="P52" s="333"/>
      <c r="Q52" s="335">
        <f t="shared" si="17"/>
        <v>0</v>
      </c>
      <c r="R52" s="335">
        <f t="shared" si="18"/>
        <v>0</v>
      </c>
      <c r="S52" s="335">
        <f t="shared" si="19"/>
        <v>0</v>
      </c>
      <c r="T52" s="335">
        <f t="shared" si="20"/>
        <v>0</v>
      </c>
      <c r="U52" s="336">
        <f t="shared" si="4"/>
        <v>0</v>
      </c>
    </row>
    <row r="53" spans="1:21" ht="96.9" customHeight="1">
      <c r="A53" s="104"/>
      <c r="B53" s="499"/>
      <c r="C53" s="227" t="s">
        <v>215</v>
      </c>
      <c r="D53" s="288" t="s">
        <v>139</v>
      </c>
      <c r="E53" s="220" t="s">
        <v>139</v>
      </c>
      <c r="F53" s="112"/>
      <c r="G53" s="271" t="s">
        <v>216</v>
      </c>
      <c r="H53" s="113"/>
      <c r="I53" s="288" t="s">
        <v>139</v>
      </c>
      <c r="J53" s="288" t="s">
        <v>139</v>
      </c>
      <c r="K53" s="288" t="s">
        <v>139</v>
      </c>
      <c r="L53" s="221" t="s">
        <v>139</v>
      </c>
      <c r="M53" s="221" t="s">
        <v>139</v>
      </c>
      <c r="N53" s="221" t="s">
        <v>139</v>
      </c>
      <c r="O53" s="224" t="s">
        <v>139</v>
      </c>
      <c r="P53" s="333"/>
      <c r="Q53" s="335">
        <f t="shared" si="17"/>
        <v>0</v>
      </c>
      <c r="R53" s="335">
        <f t="shared" si="18"/>
        <v>0</v>
      </c>
      <c r="S53" s="335">
        <f t="shared" si="19"/>
        <v>0</v>
      </c>
      <c r="T53" s="335">
        <f t="shared" si="20"/>
        <v>0</v>
      </c>
      <c r="U53" s="336">
        <f t="shared" si="4"/>
        <v>0</v>
      </c>
    </row>
    <row r="54" spans="1:21" ht="23.1" customHeight="1">
      <c r="A54" s="104"/>
      <c r="B54" s="129" t="s">
        <v>217</v>
      </c>
      <c r="C54" s="282"/>
      <c r="D54" s="291"/>
      <c r="E54" s="131"/>
      <c r="F54" s="132"/>
      <c r="G54" s="274"/>
      <c r="H54" s="133"/>
      <c r="I54" s="282"/>
      <c r="J54" s="282"/>
      <c r="K54" s="282"/>
      <c r="L54" s="130"/>
      <c r="M54" s="131"/>
      <c r="N54" s="131"/>
      <c r="O54" s="131"/>
      <c r="P54" s="131"/>
      <c r="Q54" s="486"/>
      <c r="R54" s="486"/>
      <c r="S54" s="486"/>
      <c r="T54" s="486"/>
      <c r="U54" s="486"/>
    </row>
    <row r="55" spans="1:21" ht="61.2" customHeight="1">
      <c r="A55" s="104"/>
      <c r="B55" s="134" t="s">
        <v>218</v>
      </c>
      <c r="C55" s="283" t="s">
        <v>387</v>
      </c>
      <c r="D55" s="288" t="s">
        <v>139</v>
      </c>
      <c r="E55" s="220" t="s">
        <v>139</v>
      </c>
      <c r="F55" s="112"/>
      <c r="G55" s="271" t="s">
        <v>219</v>
      </c>
      <c r="H55" s="113"/>
      <c r="I55" s="288" t="s">
        <v>139</v>
      </c>
      <c r="J55" s="288" t="s">
        <v>139</v>
      </c>
      <c r="K55" s="288" t="s">
        <v>139</v>
      </c>
      <c r="L55" s="221" t="s">
        <v>139</v>
      </c>
      <c r="M55" s="221" t="s">
        <v>139</v>
      </c>
      <c r="N55" s="221" t="s">
        <v>139</v>
      </c>
      <c r="O55" s="224" t="s">
        <v>139</v>
      </c>
      <c r="P55" s="333"/>
      <c r="Q55" s="335">
        <f t="shared" ref="Q55:Q56" si="21">IF(L55="Alta",3,IF(L55="Media",2,IF(L55="Baja",1,IF(L55="Por Confirmar",0.5,0))))</f>
        <v>0</v>
      </c>
      <c r="R55" s="335">
        <f t="shared" ref="R55:R56" si="22">IF(M55="Altos",3,IF(M55="Medios",2,IF(M55="Bajos",1,IF(M55="Por Confirmar",0.5,0))))</f>
        <v>0</v>
      </c>
      <c r="S55" s="335">
        <f t="shared" ref="S55:S56" si="23">IF(N55="Alto",3,IF(N55="Medio",2,IF(N55="Bajo",1,IF(N55="Por Confirmar",0.5,0))))</f>
        <v>0</v>
      </c>
      <c r="T55" s="335">
        <f t="shared" ref="T55:T56" si="24">IF(O55="Si",3,IF(O55="No",1,IF(O55="Por Confirmar",0.5,0)))</f>
        <v>0</v>
      </c>
      <c r="U55" s="336">
        <f t="shared" si="4"/>
        <v>0</v>
      </c>
    </row>
    <row r="56" spans="1:21" ht="177" customHeight="1">
      <c r="A56" s="104"/>
      <c r="B56" s="134" t="s">
        <v>220</v>
      </c>
      <c r="C56" s="283" t="s">
        <v>383</v>
      </c>
      <c r="D56" s="288" t="s">
        <v>139</v>
      </c>
      <c r="E56" s="220" t="s">
        <v>139</v>
      </c>
      <c r="F56" s="115"/>
      <c r="G56" s="270" t="s">
        <v>221</v>
      </c>
      <c r="H56" s="113"/>
      <c r="I56" s="288" t="s">
        <v>139</v>
      </c>
      <c r="J56" s="288" t="s">
        <v>139</v>
      </c>
      <c r="K56" s="288" t="s">
        <v>139</v>
      </c>
      <c r="L56" s="221" t="s">
        <v>139</v>
      </c>
      <c r="M56" s="221" t="s">
        <v>139</v>
      </c>
      <c r="N56" s="221" t="s">
        <v>139</v>
      </c>
      <c r="O56" s="224" t="s">
        <v>139</v>
      </c>
      <c r="P56" s="333"/>
      <c r="Q56" s="335">
        <f t="shared" si="21"/>
        <v>0</v>
      </c>
      <c r="R56" s="335">
        <f t="shared" si="22"/>
        <v>0</v>
      </c>
      <c r="S56" s="335">
        <f t="shared" si="23"/>
        <v>0</v>
      </c>
      <c r="T56" s="335">
        <f t="shared" si="24"/>
        <v>0</v>
      </c>
      <c r="U56" s="336">
        <f t="shared" si="4"/>
        <v>0</v>
      </c>
    </row>
    <row r="57" spans="1:21" ht="23.1" customHeight="1">
      <c r="A57" s="104"/>
      <c r="B57" s="129" t="s">
        <v>222</v>
      </c>
      <c r="C57" s="131"/>
      <c r="D57" s="291"/>
      <c r="E57" s="131"/>
      <c r="F57" s="132"/>
      <c r="G57" s="274"/>
      <c r="H57" s="133"/>
      <c r="I57" s="282"/>
      <c r="J57" s="282"/>
      <c r="K57" s="282"/>
      <c r="L57" s="130"/>
      <c r="M57" s="131"/>
      <c r="N57" s="131"/>
      <c r="O57" s="131"/>
      <c r="P57" s="131"/>
      <c r="Q57" s="486"/>
      <c r="R57" s="486"/>
      <c r="S57" s="486"/>
      <c r="T57" s="486"/>
      <c r="U57" s="486"/>
    </row>
    <row r="58" spans="1:21" ht="74.099999999999994" customHeight="1">
      <c r="A58" s="104"/>
      <c r="B58" s="489" t="s">
        <v>218</v>
      </c>
      <c r="C58" s="283" t="s">
        <v>223</v>
      </c>
      <c r="D58" s="288" t="s">
        <v>139</v>
      </c>
      <c r="E58" s="220" t="s">
        <v>139</v>
      </c>
      <c r="F58" s="112"/>
      <c r="G58" s="271" t="s">
        <v>224</v>
      </c>
      <c r="H58" s="113"/>
      <c r="I58" s="288" t="s">
        <v>139</v>
      </c>
      <c r="J58" s="288" t="s">
        <v>139</v>
      </c>
      <c r="K58" s="288" t="s">
        <v>139</v>
      </c>
      <c r="L58" s="221" t="s">
        <v>139</v>
      </c>
      <c r="M58" s="221" t="s">
        <v>139</v>
      </c>
      <c r="N58" s="221" t="s">
        <v>139</v>
      </c>
      <c r="O58" s="224" t="s">
        <v>139</v>
      </c>
      <c r="P58" s="333"/>
      <c r="Q58" s="335">
        <f t="shared" ref="Q58" si="25">IF(L58="Alta",3,IF(L58="Media",2,IF(L58="Baja",1,IF(L58="Por Confirmar",0.5,0))))</f>
        <v>0</v>
      </c>
      <c r="R58" s="335">
        <f t="shared" ref="R58" si="26">IF(M58="Altos",3,IF(M58="Medios",2,IF(M58="Bajos",1,IF(M58="Por Confirmar",0.5,0))))</f>
        <v>0</v>
      </c>
      <c r="S58" s="335">
        <f t="shared" ref="S58" si="27">IF(N58="Alto",3,IF(N58="Medio",2,IF(N58="Bajo",1,IF(N58="Por Confirmar",0.5,0))))</f>
        <v>0</v>
      </c>
      <c r="T58" s="335">
        <f t="shared" ref="T58" si="28">IF(O58="Si",3,IF(O58="No",1,IF(O58="Por Confirmar",0.5,0)))</f>
        <v>0</v>
      </c>
      <c r="U58" s="336">
        <f t="shared" si="4"/>
        <v>0</v>
      </c>
    </row>
    <row r="59" spans="1:21" ht="67.5" customHeight="1">
      <c r="A59" s="104"/>
      <c r="B59" s="490"/>
      <c r="C59" s="283" t="s">
        <v>225</v>
      </c>
      <c r="D59" s="288" t="s">
        <v>139</v>
      </c>
      <c r="E59" s="220" t="s">
        <v>139</v>
      </c>
      <c r="F59" s="112"/>
      <c r="G59" s="271" t="s">
        <v>226</v>
      </c>
      <c r="H59" s="113"/>
      <c r="I59" s="288" t="s">
        <v>139</v>
      </c>
      <c r="J59" s="288" t="s">
        <v>139</v>
      </c>
      <c r="K59" s="288" t="s">
        <v>139</v>
      </c>
      <c r="L59" s="221" t="s">
        <v>139</v>
      </c>
      <c r="M59" s="221" t="s">
        <v>139</v>
      </c>
      <c r="N59" s="221" t="s">
        <v>139</v>
      </c>
      <c r="O59" s="224" t="s">
        <v>139</v>
      </c>
      <c r="P59" s="333"/>
      <c r="Q59" s="335">
        <f t="shared" ref="Q59:Q69" si="29">IF(L59="Alta",3,IF(L59="Media",2,IF(L59="Baja",1,IF(L59="Por Confirmar",0.5,0))))</f>
        <v>0</v>
      </c>
      <c r="R59" s="335">
        <f t="shared" ref="R59:R69" si="30">IF(M59="Altos",3,IF(M59="Medios",2,IF(M59="Bajos",1,IF(M59="Por Confirmar",0.5,0))))</f>
        <v>0</v>
      </c>
      <c r="S59" s="335">
        <f t="shared" ref="S59:S69" si="31">IF(N59="Alto",3,IF(N59="Medio",2,IF(N59="Bajo",1,IF(N59="Por Confirmar",0.5,0))))</f>
        <v>0</v>
      </c>
      <c r="T59" s="335">
        <f t="shared" ref="T59:T69" si="32">IF(O59="Si",3,IF(O59="No",1,IF(O59="Por Confirmar",0.5,0)))</f>
        <v>0</v>
      </c>
      <c r="U59" s="336">
        <f t="shared" si="4"/>
        <v>0</v>
      </c>
    </row>
    <row r="60" spans="1:21" ht="69.900000000000006" customHeight="1">
      <c r="A60" s="104"/>
      <c r="B60" s="490"/>
      <c r="C60" s="283" t="s">
        <v>364</v>
      </c>
      <c r="D60" s="288" t="s">
        <v>139</v>
      </c>
      <c r="E60" s="220" t="s">
        <v>139</v>
      </c>
      <c r="F60" s="112"/>
      <c r="G60" s="271" t="s">
        <v>227</v>
      </c>
      <c r="H60" s="113"/>
      <c r="I60" s="288" t="s">
        <v>139</v>
      </c>
      <c r="J60" s="288" t="s">
        <v>139</v>
      </c>
      <c r="K60" s="288" t="s">
        <v>139</v>
      </c>
      <c r="L60" s="221" t="s">
        <v>139</v>
      </c>
      <c r="M60" s="221" t="s">
        <v>139</v>
      </c>
      <c r="N60" s="221" t="s">
        <v>139</v>
      </c>
      <c r="O60" s="224" t="s">
        <v>139</v>
      </c>
      <c r="P60" s="333"/>
      <c r="Q60" s="335">
        <f t="shared" si="29"/>
        <v>0</v>
      </c>
      <c r="R60" s="335">
        <f t="shared" si="30"/>
        <v>0</v>
      </c>
      <c r="S60" s="335">
        <f t="shared" si="31"/>
        <v>0</v>
      </c>
      <c r="T60" s="335">
        <f t="shared" si="32"/>
        <v>0</v>
      </c>
      <c r="U60" s="336">
        <f t="shared" si="4"/>
        <v>0</v>
      </c>
    </row>
    <row r="61" spans="1:21" ht="60" customHeight="1">
      <c r="A61" s="104"/>
      <c r="B61" s="490"/>
      <c r="C61" s="283" t="s">
        <v>376</v>
      </c>
      <c r="D61" s="288" t="s">
        <v>139</v>
      </c>
      <c r="E61" s="220" t="s">
        <v>139</v>
      </c>
      <c r="F61" s="112"/>
      <c r="G61" s="271" t="s">
        <v>227</v>
      </c>
      <c r="H61" s="113"/>
      <c r="I61" s="288" t="s">
        <v>139</v>
      </c>
      <c r="J61" s="288" t="s">
        <v>139</v>
      </c>
      <c r="K61" s="288" t="s">
        <v>139</v>
      </c>
      <c r="L61" s="221" t="s">
        <v>139</v>
      </c>
      <c r="M61" s="221" t="s">
        <v>139</v>
      </c>
      <c r="N61" s="221" t="s">
        <v>139</v>
      </c>
      <c r="O61" s="224" t="s">
        <v>139</v>
      </c>
      <c r="P61" s="333"/>
      <c r="Q61" s="335">
        <f t="shared" si="29"/>
        <v>0</v>
      </c>
      <c r="R61" s="335">
        <f t="shared" si="30"/>
        <v>0</v>
      </c>
      <c r="S61" s="335">
        <f t="shared" si="31"/>
        <v>0</v>
      </c>
      <c r="T61" s="335">
        <f t="shared" si="32"/>
        <v>0</v>
      </c>
      <c r="U61" s="336">
        <f t="shared" si="4"/>
        <v>0</v>
      </c>
    </row>
    <row r="62" spans="1:21" ht="60" customHeight="1">
      <c r="A62" s="104"/>
      <c r="B62" s="490"/>
      <c r="C62" s="283" t="s">
        <v>228</v>
      </c>
      <c r="D62" s="288" t="s">
        <v>139</v>
      </c>
      <c r="E62" s="220" t="s">
        <v>139</v>
      </c>
      <c r="F62" s="112"/>
      <c r="G62" s="271" t="s">
        <v>229</v>
      </c>
      <c r="H62" s="113"/>
      <c r="I62" s="288" t="s">
        <v>139</v>
      </c>
      <c r="J62" s="288" t="s">
        <v>139</v>
      </c>
      <c r="K62" s="288" t="s">
        <v>139</v>
      </c>
      <c r="L62" s="221" t="s">
        <v>139</v>
      </c>
      <c r="M62" s="221" t="s">
        <v>139</v>
      </c>
      <c r="N62" s="221" t="s">
        <v>139</v>
      </c>
      <c r="O62" s="224" t="s">
        <v>139</v>
      </c>
      <c r="P62" s="333"/>
      <c r="Q62" s="335">
        <f t="shared" si="29"/>
        <v>0</v>
      </c>
      <c r="R62" s="335">
        <f t="shared" si="30"/>
        <v>0</v>
      </c>
      <c r="S62" s="335">
        <f t="shared" si="31"/>
        <v>0</v>
      </c>
      <c r="T62" s="335">
        <f t="shared" si="32"/>
        <v>0</v>
      </c>
      <c r="U62" s="336">
        <f t="shared" si="4"/>
        <v>0</v>
      </c>
    </row>
    <row r="63" spans="1:21" ht="103.2" customHeight="1">
      <c r="A63" s="104"/>
      <c r="B63" s="490"/>
      <c r="C63" s="283" t="s">
        <v>378</v>
      </c>
      <c r="D63" s="288" t="s">
        <v>139</v>
      </c>
      <c r="E63" s="220" t="s">
        <v>139</v>
      </c>
      <c r="F63" s="112"/>
      <c r="G63" s="271" t="s">
        <v>230</v>
      </c>
      <c r="H63" s="113"/>
      <c r="I63" s="288" t="s">
        <v>139</v>
      </c>
      <c r="J63" s="288" t="s">
        <v>139</v>
      </c>
      <c r="K63" s="288" t="s">
        <v>139</v>
      </c>
      <c r="L63" s="221" t="s">
        <v>139</v>
      </c>
      <c r="M63" s="221" t="s">
        <v>139</v>
      </c>
      <c r="N63" s="221" t="s">
        <v>139</v>
      </c>
      <c r="O63" s="224" t="s">
        <v>139</v>
      </c>
      <c r="P63" s="333"/>
      <c r="Q63" s="335">
        <f t="shared" si="29"/>
        <v>0</v>
      </c>
      <c r="R63" s="335">
        <f t="shared" si="30"/>
        <v>0</v>
      </c>
      <c r="S63" s="335">
        <f t="shared" si="31"/>
        <v>0</v>
      </c>
      <c r="T63" s="335">
        <f t="shared" si="32"/>
        <v>0</v>
      </c>
      <c r="U63" s="336">
        <f t="shared" si="4"/>
        <v>0</v>
      </c>
    </row>
    <row r="64" spans="1:21" ht="59.4" customHeight="1">
      <c r="A64" s="104"/>
      <c r="B64" s="491" t="s">
        <v>220</v>
      </c>
      <c r="C64" s="283" t="s">
        <v>382</v>
      </c>
      <c r="D64" s="288" t="s">
        <v>139</v>
      </c>
      <c r="E64" s="220" t="s">
        <v>139</v>
      </c>
      <c r="F64" s="112"/>
      <c r="G64" s="271" t="s">
        <v>231</v>
      </c>
      <c r="H64" s="113"/>
      <c r="I64" s="288" t="s">
        <v>139</v>
      </c>
      <c r="J64" s="288" t="s">
        <v>139</v>
      </c>
      <c r="K64" s="288" t="s">
        <v>139</v>
      </c>
      <c r="L64" s="221" t="s">
        <v>139</v>
      </c>
      <c r="M64" s="221" t="s">
        <v>139</v>
      </c>
      <c r="N64" s="221" t="s">
        <v>139</v>
      </c>
      <c r="O64" s="224" t="s">
        <v>139</v>
      </c>
      <c r="P64" s="333"/>
      <c r="Q64" s="335">
        <f t="shared" si="29"/>
        <v>0</v>
      </c>
      <c r="R64" s="335">
        <f t="shared" si="30"/>
        <v>0</v>
      </c>
      <c r="S64" s="335">
        <f t="shared" si="31"/>
        <v>0</v>
      </c>
      <c r="T64" s="335">
        <f t="shared" si="32"/>
        <v>0</v>
      </c>
      <c r="U64" s="336">
        <f t="shared" si="4"/>
        <v>0</v>
      </c>
    </row>
    <row r="65" spans="1:21" ht="53.1" customHeight="1">
      <c r="A65" s="104"/>
      <c r="B65" s="492"/>
      <c r="C65" s="283" t="s">
        <v>232</v>
      </c>
      <c r="D65" s="288" t="s">
        <v>139</v>
      </c>
      <c r="E65" s="220" t="s">
        <v>139</v>
      </c>
      <c r="F65" s="112"/>
      <c r="G65" s="271" t="s">
        <v>233</v>
      </c>
      <c r="H65" s="113"/>
      <c r="I65" s="288" t="s">
        <v>139</v>
      </c>
      <c r="J65" s="288" t="s">
        <v>139</v>
      </c>
      <c r="K65" s="288" t="s">
        <v>139</v>
      </c>
      <c r="L65" s="221" t="s">
        <v>139</v>
      </c>
      <c r="M65" s="221" t="s">
        <v>139</v>
      </c>
      <c r="N65" s="221" t="s">
        <v>139</v>
      </c>
      <c r="O65" s="224" t="s">
        <v>139</v>
      </c>
      <c r="P65" s="333"/>
      <c r="Q65" s="335">
        <f t="shared" si="29"/>
        <v>0</v>
      </c>
      <c r="R65" s="335">
        <f t="shared" si="30"/>
        <v>0</v>
      </c>
      <c r="S65" s="335">
        <f t="shared" si="31"/>
        <v>0</v>
      </c>
      <c r="T65" s="335">
        <f t="shared" si="32"/>
        <v>0</v>
      </c>
      <c r="U65" s="336">
        <f t="shared" si="4"/>
        <v>0</v>
      </c>
    </row>
    <row r="66" spans="1:21" ht="60.9" customHeight="1">
      <c r="A66" s="104"/>
      <c r="B66" s="492"/>
      <c r="C66" s="283" t="s">
        <v>234</v>
      </c>
      <c r="D66" s="288" t="s">
        <v>139</v>
      </c>
      <c r="E66" s="220" t="s">
        <v>139</v>
      </c>
      <c r="F66" s="115"/>
      <c r="G66" s="270" t="s">
        <v>235</v>
      </c>
      <c r="H66" s="113"/>
      <c r="I66" s="288" t="s">
        <v>139</v>
      </c>
      <c r="J66" s="288" t="s">
        <v>139</v>
      </c>
      <c r="K66" s="288" t="s">
        <v>139</v>
      </c>
      <c r="L66" s="221" t="s">
        <v>139</v>
      </c>
      <c r="M66" s="221" t="s">
        <v>139</v>
      </c>
      <c r="N66" s="221" t="s">
        <v>139</v>
      </c>
      <c r="O66" s="224" t="s">
        <v>139</v>
      </c>
      <c r="P66" s="333"/>
      <c r="Q66" s="335">
        <f t="shared" si="29"/>
        <v>0</v>
      </c>
      <c r="R66" s="335">
        <f t="shared" si="30"/>
        <v>0</v>
      </c>
      <c r="S66" s="335">
        <f t="shared" si="31"/>
        <v>0</v>
      </c>
      <c r="T66" s="335">
        <f t="shared" si="32"/>
        <v>0</v>
      </c>
      <c r="U66" s="336">
        <f t="shared" si="4"/>
        <v>0</v>
      </c>
    </row>
    <row r="67" spans="1:21" ht="63.9" customHeight="1">
      <c r="A67" s="104"/>
      <c r="B67" s="493"/>
      <c r="C67" s="283" t="s">
        <v>236</v>
      </c>
      <c r="D67" s="288" t="s">
        <v>139</v>
      </c>
      <c r="E67" s="220" t="s">
        <v>139</v>
      </c>
      <c r="F67" s="115"/>
      <c r="G67" s="270" t="s">
        <v>237</v>
      </c>
      <c r="H67" s="113"/>
      <c r="I67" s="288" t="s">
        <v>139</v>
      </c>
      <c r="J67" s="288" t="s">
        <v>139</v>
      </c>
      <c r="K67" s="288" t="s">
        <v>139</v>
      </c>
      <c r="L67" s="221" t="s">
        <v>139</v>
      </c>
      <c r="M67" s="221" t="s">
        <v>139</v>
      </c>
      <c r="N67" s="221" t="s">
        <v>139</v>
      </c>
      <c r="O67" s="224" t="s">
        <v>139</v>
      </c>
      <c r="P67" s="333"/>
      <c r="Q67" s="335">
        <f t="shared" si="29"/>
        <v>0</v>
      </c>
      <c r="R67" s="335">
        <f t="shared" si="30"/>
        <v>0</v>
      </c>
      <c r="S67" s="335">
        <f t="shared" si="31"/>
        <v>0</v>
      </c>
      <c r="T67" s="335">
        <f t="shared" si="32"/>
        <v>0</v>
      </c>
      <c r="U67" s="336">
        <f t="shared" si="4"/>
        <v>0</v>
      </c>
    </row>
    <row r="68" spans="1:21" ht="66.900000000000006" customHeight="1">
      <c r="A68" s="104"/>
      <c r="B68" s="491" t="s">
        <v>238</v>
      </c>
      <c r="C68" s="283" t="s">
        <v>381</v>
      </c>
      <c r="D68" s="288" t="s">
        <v>139</v>
      </c>
      <c r="E68" s="220" t="s">
        <v>139</v>
      </c>
      <c r="F68" s="112"/>
      <c r="G68" s="271" t="s">
        <v>239</v>
      </c>
      <c r="H68" s="113"/>
      <c r="I68" s="288" t="s">
        <v>139</v>
      </c>
      <c r="J68" s="288" t="s">
        <v>139</v>
      </c>
      <c r="K68" s="288" t="s">
        <v>139</v>
      </c>
      <c r="L68" s="221" t="s">
        <v>139</v>
      </c>
      <c r="M68" s="221" t="s">
        <v>139</v>
      </c>
      <c r="N68" s="221" t="s">
        <v>139</v>
      </c>
      <c r="O68" s="224" t="s">
        <v>139</v>
      </c>
      <c r="P68" s="333"/>
      <c r="Q68" s="335">
        <f t="shared" si="29"/>
        <v>0</v>
      </c>
      <c r="R68" s="335">
        <f t="shared" si="30"/>
        <v>0</v>
      </c>
      <c r="S68" s="335">
        <f t="shared" si="31"/>
        <v>0</v>
      </c>
      <c r="T68" s="335">
        <f t="shared" si="32"/>
        <v>0</v>
      </c>
      <c r="U68" s="336">
        <f t="shared" si="4"/>
        <v>0</v>
      </c>
    </row>
    <row r="69" spans="1:21" ht="78" customHeight="1">
      <c r="A69" s="104"/>
      <c r="B69" s="493"/>
      <c r="C69" s="283" t="s">
        <v>240</v>
      </c>
      <c r="D69" s="288" t="s">
        <v>139</v>
      </c>
      <c r="E69" s="220" t="s">
        <v>139</v>
      </c>
      <c r="F69" s="112"/>
      <c r="G69" s="271" t="s">
        <v>241</v>
      </c>
      <c r="H69" s="113"/>
      <c r="I69" s="288" t="s">
        <v>139</v>
      </c>
      <c r="J69" s="288" t="s">
        <v>139</v>
      </c>
      <c r="K69" s="288" t="s">
        <v>139</v>
      </c>
      <c r="L69" s="221" t="s">
        <v>139</v>
      </c>
      <c r="M69" s="221" t="s">
        <v>139</v>
      </c>
      <c r="N69" s="221" t="s">
        <v>139</v>
      </c>
      <c r="O69" s="224" t="s">
        <v>139</v>
      </c>
      <c r="P69" s="333"/>
      <c r="Q69" s="335">
        <f t="shared" si="29"/>
        <v>0</v>
      </c>
      <c r="R69" s="335">
        <f t="shared" si="30"/>
        <v>0</v>
      </c>
      <c r="S69" s="335">
        <f t="shared" si="31"/>
        <v>0</v>
      </c>
      <c r="T69" s="335">
        <f t="shared" si="32"/>
        <v>0</v>
      </c>
      <c r="U69" s="336">
        <f t="shared" si="4"/>
        <v>0</v>
      </c>
    </row>
    <row r="70" spans="1:21" ht="23.1" customHeight="1">
      <c r="A70" s="104"/>
      <c r="B70" s="135" t="s">
        <v>242</v>
      </c>
      <c r="C70" s="137"/>
      <c r="D70" s="292"/>
      <c r="E70" s="137"/>
      <c r="F70" s="138"/>
      <c r="G70" s="275"/>
      <c r="H70" s="139"/>
      <c r="I70" s="307"/>
      <c r="J70" s="307"/>
      <c r="K70" s="307"/>
      <c r="L70" s="136"/>
      <c r="M70" s="137"/>
      <c r="N70" s="137"/>
      <c r="O70" s="137"/>
      <c r="P70" s="307"/>
      <c r="Q70" s="474"/>
      <c r="R70" s="474"/>
      <c r="S70" s="474"/>
      <c r="T70" s="474"/>
      <c r="U70" s="474"/>
    </row>
    <row r="71" spans="1:21" ht="74.400000000000006" customHeight="1">
      <c r="A71" s="104"/>
      <c r="B71" s="140" t="s">
        <v>243</v>
      </c>
      <c r="C71" s="283" t="s">
        <v>377</v>
      </c>
      <c r="D71" s="288" t="s">
        <v>139</v>
      </c>
      <c r="E71" s="220" t="s">
        <v>139</v>
      </c>
      <c r="F71" s="112"/>
      <c r="G71" s="271" t="s">
        <v>244</v>
      </c>
      <c r="H71" s="113"/>
      <c r="I71" s="288" t="s">
        <v>139</v>
      </c>
      <c r="J71" s="288" t="s">
        <v>139</v>
      </c>
      <c r="K71" s="288" t="s">
        <v>139</v>
      </c>
      <c r="L71" s="221" t="s">
        <v>139</v>
      </c>
      <c r="M71" s="221" t="s">
        <v>139</v>
      </c>
      <c r="N71" s="221" t="s">
        <v>139</v>
      </c>
      <c r="O71" s="224" t="s">
        <v>139</v>
      </c>
      <c r="P71" s="333"/>
      <c r="Q71" s="335">
        <f t="shared" ref="Q71" si="33">IF(L71="Alta",3,IF(L71="Media",2,IF(L71="Baja",1,IF(L71="Por Confirmar",0.5,0))))</f>
        <v>0</v>
      </c>
      <c r="R71" s="335">
        <f t="shared" ref="R71" si="34">IF(M71="Altos",3,IF(M71="Medios",2,IF(M71="Bajos",1,IF(M71="Por Confirmar",0.5,0))))</f>
        <v>0</v>
      </c>
      <c r="S71" s="335">
        <f t="shared" ref="S71" si="35">IF(N71="Alto",3,IF(N71="Medio",2,IF(N71="Bajo",1,IF(N71="Por Confirmar",0.5,0))))</f>
        <v>0</v>
      </c>
      <c r="T71" s="335">
        <f t="shared" ref="T71" si="36">IF(O71="Si",3,IF(O71="No",1,IF(O71="Por Confirmar",0.5,0)))</f>
        <v>0</v>
      </c>
      <c r="U71" s="336">
        <f t="shared" si="4"/>
        <v>0</v>
      </c>
    </row>
    <row r="72" spans="1:21" ht="83.4" customHeight="1">
      <c r="A72" s="104"/>
      <c r="B72" s="140" t="s">
        <v>245</v>
      </c>
      <c r="C72" s="283" t="s">
        <v>246</v>
      </c>
      <c r="D72" s="288" t="s">
        <v>139</v>
      </c>
      <c r="E72" s="220" t="s">
        <v>139</v>
      </c>
      <c r="F72" s="112"/>
      <c r="G72" s="271" t="s">
        <v>247</v>
      </c>
      <c r="H72" s="113"/>
      <c r="I72" s="288" t="s">
        <v>139</v>
      </c>
      <c r="J72" s="288" t="s">
        <v>139</v>
      </c>
      <c r="K72" s="288" t="s">
        <v>139</v>
      </c>
      <c r="L72" s="221" t="s">
        <v>139</v>
      </c>
      <c r="M72" s="221" t="s">
        <v>139</v>
      </c>
      <c r="N72" s="221" t="s">
        <v>139</v>
      </c>
      <c r="O72" s="224" t="s">
        <v>139</v>
      </c>
      <c r="P72" s="333"/>
      <c r="Q72" s="335">
        <f t="shared" ref="Q72:Q77" si="37">IF(L72="Alta",3,IF(L72="Media",2,IF(L72="Baja",1,IF(L72="Por Confirmar",0.5,0))))</f>
        <v>0</v>
      </c>
      <c r="R72" s="335">
        <f t="shared" ref="R72:R77" si="38">IF(M72="Altos",3,IF(M72="Medios",2,IF(M72="Bajos",1,IF(M72="Por Confirmar",0.5,0))))</f>
        <v>0</v>
      </c>
      <c r="S72" s="335">
        <f t="shared" ref="S72:S77" si="39">IF(N72="Alto",3,IF(N72="Medio",2,IF(N72="Bajo",1,IF(N72="Por Confirmar",0.5,0))))</f>
        <v>0</v>
      </c>
      <c r="T72" s="335">
        <f t="shared" ref="T72:T77" si="40">IF(O72="Si",3,IF(O72="No",1,IF(O72="Por Confirmar",0.5,0)))</f>
        <v>0</v>
      </c>
      <c r="U72" s="336">
        <f t="shared" si="4"/>
        <v>0</v>
      </c>
    </row>
    <row r="73" spans="1:21" ht="172.8">
      <c r="A73" s="104"/>
      <c r="B73" s="475" t="s">
        <v>248</v>
      </c>
      <c r="C73" s="283" t="s">
        <v>379</v>
      </c>
      <c r="D73" s="288" t="s">
        <v>139</v>
      </c>
      <c r="E73" s="220" t="s">
        <v>139</v>
      </c>
      <c r="F73" s="112"/>
      <c r="G73" s="271" t="s">
        <v>249</v>
      </c>
      <c r="H73" s="113"/>
      <c r="I73" s="288" t="s">
        <v>139</v>
      </c>
      <c r="J73" s="288" t="s">
        <v>139</v>
      </c>
      <c r="K73" s="288" t="s">
        <v>139</v>
      </c>
      <c r="L73" s="221" t="s">
        <v>139</v>
      </c>
      <c r="M73" s="221" t="s">
        <v>139</v>
      </c>
      <c r="N73" s="221" t="s">
        <v>139</v>
      </c>
      <c r="O73" s="224" t="s">
        <v>139</v>
      </c>
      <c r="P73" s="333"/>
      <c r="Q73" s="335">
        <f t="shared" si="37"/>
        <v>0</v>
      </c>
      <c r="R73" s="335">
        <f t="shared" si="38"/>
        <v>0</v>
      </c>
      <c r="S73" s="335">
        <f t="shared" si="39"/>
        <v>0</v>
      </c>
      <c r="T73" s="335">
        <f t="shared" si="40"/>
        <v>0</v>
      </c>
      <c r="U73" s="336">
        <f t="shared" si="4"/>
        <v>0</v>
      </c>
    </row>
    <row r="74" spans="1:21" ht="71.099999999999994" customHeight="1">
      <c r="A74" s="104"/>
      <c r="B74" s="476"/>
      <c r="C74" s="283" t="s">
        <v>380</v>
      </c>
      <c r="D74" s="288" t="s">
        <v>139</v>
      </c>
      <c r="E74" s="220" t="s">
        <v>139</v>
      </c>
      <c r="F74" s="112"/>
      <c r="G74" s="271" t="s">
        <v>250</v>
      </c>
      <c r="H74" s="113"/>
      <c r="I74" s="288" t="s">
        <v>139</v>
      </c>
      <c r="J74" s="288" t="s">
        <v>139</v>
      </c>
      <c r="K74" s="288" t="s">
        <v>139</v>
      </c>
      <c r="L74" s="221" t="s">
        <v>139</v>
      </c>
      <c r="M74" s="221" t="s">
        <v>139</v>
      </c>
      <c r="N74" s="221" t="s">
        <v>139</v>
      </c>
      <c r="O74" s="224" t="s">
        <v>139</v>
      </c>
      <c r="P74" s="333"/>
      <c r="Q74" s="335">
        <f t="shared" si="37"/>
        <v>0</v>
      </c>
      <c r="R74" s="335">
        <f t="shared" si="38"/>
        <v>0</v>
      </c>
      <c r="S74" s="335">
        <f t="shared" si="39"/>
        <v>0</v>
      </c>
      <c r="T74" s="335">
        <f t="shared" si="40"/>
        <v>0</v>
      </c>
      <c r="U74" s="336">
        <f t="shared" si="4"/>
        <v>0</v>
      </c>
    </row>
    <row r="75" spans="1:21" ht="78.599999999999994" customHeight="1">
      <c r="A75" s="104"/>
      <c r="B75" s="476"/>
      <c r="C75" s="283" t="s">
        <v>251</v>
      </c>
      <c r="D75" s="288" t="s">
        <v>139</v>
      </c>
      <c r="E75" s="220" t="s">
        <v>139</v>
      </c>
      <c r="F75" s="112"/>
      <c r="G75" s="271" t="s">
        <v>252</v>
      </c>
      <c r="H75" s="113"/>
      <c r="I75" s="288" t="s">
        <v>139</v>
      </c>
      <c r="J75" s="288" t="s">
        <v>139</v>
      </c>
      <c r="K75" s="288" t="s">
        <v>139</v>
      </c>
      <c r="L75" s="221" t="s">
        <v>139</v>
      </c>
      <c r="M75" s="221" t="s">
        <v>139</v>
      </c>
      <c r="N75" s="221" t="s">
        <v>139</v>
      </c>
      <c r="O75" s="224" t="s">
        <v>139</v>
      </c>
      <c r="P75" s="333"/>
      <c r="Q75" s="335">
        <f t="shared" si="37"/>
        <v>0</v>
      </c>
      <c r="R75" s="335">
        <f t="shared" si="38"/>
        <v>0</v>
      </c>
      <c r="S75" s="335">
        <f t="shared" si="39"/>
        <v>0</v>
      </c>
      <c r="T75" s="335">
        <f t="shared" si="40"/>
        <v>0</v>
      </c>
      <c r="U75" s="336">
        <f t="shared" si="4"/>
        <v>0</v>
      </c>
    </row>
    <row r="76" spans="1:21" ht="78.599999999999994" customHeight="1">
      <c r="A76" s="104"/>
      <c r="B76" s="476"/>
      <c r="C76" s="283" t="s">
        <v>253</v>
      </c>
      <c r="D76" s="288" t="s">
        <v>139</v>
      </c>
      <c r="E76" s="220" t="s">
        <v>139</v>
      </c>
      <c r="F76" s="112"/>
      <c r="G76" s="271" t="s">
        <v>254</v>
      </c>
      <c r="H76" s="113"/>
      <c r="I76" s="288" t="s">
        <v>139</v>
      </c>
      <c r="J76" s="288" t="s">
        <v>139</v>
      </c>
      <c r="K76" s="288" t="s">
        <v>139</v>
      </c>
      <c r="L76" s="221" t="s">
        <v>139</v>
      </c>
      <c r="M76" s="221" t="s">
        <v>139</v>
      </c>
      <c r="N76" s="221" t="s">
        <v>139</v>
      </c>
      <c r="O76" s="224" t="s">
        <v>139</v>
      </c>
      <c r="P76" s="333"/>
      <c r="Q76" s="335">
        <f t="shared" si="37"/>
        <v>0</v>
      </c>
      <c r="R76" s="335">
        <f t="shared" si="38"/>
        <v>0</v>
      </c>
      <c r="S76" s="335">
        <f t="shared" si="39"/>
        <v>0</v>
      </c>
      <c r="T76" s="335">
        <f t="shared" si="40"/>
        <v>0</v>
      </c>
      <c r="U76" s="336">
        <f t="shared" si="4"/>
        <v>0</v>
      </c>
    </row>
    <row r="77" spans="1:21" ht="98.4" customHeight="1">
      <c r="A77" s="104"/>
      <c r="B77" s="476"/>
      <c r="C77" s="283" t="s">
        <v>255</v>
      </c>
      <c r="D77" s="288" t="s">
        <v>139</v>
      </c>
      <c r="E77" s="220" t="s">
        <v>139</v>
      </c>
      <c r="F77" s="112"/>
      <c r="G77" s="271" t="s">
        <v>256</v>
      </c>
      <c r="H77" s="113"/>
      <c r="I77" s="288" t="s">
        <v>139</v>
      </c>
      <c r="J77" s="288" t="s">
        <v>139</v>
      </c>
      <c r="K77" s="288" t="s">
        <v>139</v>
      </c>
      <c r="L77" s="221" t="s">
        <v>139</v>
      </c>
      <c r="M77" s="221" t="s">
        <v>139</v>
      </c>
      <c r="N77" s="221" t="s">
        <v>139</v>
      </c>
      <c r="O77" s="224" t="s">
        <v>139</v>
      </c>
      <c r="P77" s="333"/>
      <c r="Q77" s="335">
        <f t="shared" si="37"/>
        <v>0</v>
      </c>
      <c r="R77" s="335">
        <f t="shared" si="38"/>
        <v>0</v>
      </c>
      <c r="S77" s="335">
        <f t="shared" si="39"/>
        <v>0</v>
      </c>
      <c r="T77" s="335">
        <f t="shared" si="40"/>
        <v>0</v>
      </c>
      <c r="U77" s="336">
        <f t="shared" ref="U77:U82" si="41">SUM(Q77:T77)/12</f>
        <v>0</v>
      </c>
    </row>
    <row r="78" spans="1:21" ht="23.1" customHeight="1">
      <c r="A78" s="104"/>
      <c r="B78" s="135" t="s">
        <v>257</v>
      </c>
      <c r="C78" s="137"/>
      <c r="D78" s="299"/>
      <c r="E78" s="300"/>
      <c r="F78" s="138"/>
      <c r="G78" s="275"/>
      <c r="H78" s="139"/>
      <c r="I78" s="307"/>
      <c r="J78" s="307"/>
      <c r="K78" s="307"/>
      <c r="L78" s="136"/>
      <c r="M78" s="137"/>
      <c r="N78" s="137"/>
      <c r="O78" s="137"/>
      <c r="P78" s="307"/>
      <c r="Q78" s="474"/>
      <c r="R78" s="474"/>
      <c r="S78" s="474"/>
      <c r="T78" s="474"/>
      <c r="U78" s="474"/>
    </row>
    <row r="79" spans="1:21" ht="94.5" customHeight="1">
      <c r="A79" s="104"/>
      <c r="B79" s="140" t="s">
        <v>243</v>
      </c>
      <c r="C79" s="283" t="s">
        <v>258</v>
      </c>
      <c r="D79" s="288" t="s">
        <v>139</v>
      </c>
      <c r="E79" s="220" t="s">
        <v>139</v>
      </c>
      <c r="F79" s="297"/>
      <c r="G79" s="271" t="s">
        <v>259</v>
      </c>
      <c r="H79" s="113"/>
      <c r="I79" s="288" t="s">
        <v>139</v>
      </c>
      <c r="J79" s="288" t="s">
        <v>139</v>
      </c>
      <c r="K79" s="288" t="s">
        <v>139</v>
      </c>
      <c r="L79" s="221" t="s">
        <v>139</v>
      </c>
      <c r="M79" s="221" t="s">
        <v>139</v>
      </c>
      <c r="N79" s="221" t="s">
        <v>139</v>
      </c>
      <c r="O79" s="224" t="s">
        <v>139</v>
      </c>
      <c r="P79" s="333"/>
      <c r="Q79" s="335">
        <f t="shared" ref="Q79" si="42">IF(L79="Alta",3,IF(L79="Media",2,IF(L79="Baja",1,IF(L79="Por Confirmar",0.5,0))))</f>
        <v>0</v>
      </c>
      <c r="R79" s="335">
        <f t="shared" ref="R79" si="43">IF(M79="Altos",3,IF(M79="Medios",2,IF(M79="Bajos",1,IF(M79="Por Confirmar",0.5,0))))</f>
        <v>0</v>
      </c>
      <c r="S79" s="335">
        <f t="shared" ref="S79" si="44">IF(N79="Alto",3,IF(N79="Medio",2,IF(N79="Bajo",1,IF(N79="Por Confirmar",0.5,0))))</f>
        <v>0</v>
      </c>
      <c r="T79" s="335">
        <f t="shared" ref="T79" si="45">IF(O79="Si",3,IF(O79="No",1,IF(O79="Por Confirmar",0.5,0)))</f>
        <v>0</v>
      </c>
      <c r="U79" s="336">
        <f t="shared" si="41"/>
        <v>0</v>
      </c>
    </row>
    <row r="80" spans="1:21" ht="57" customHeight="1">
      <c r="A80" s="104"/>
      <c r="B80" s="487" t="s">
        <v>245</v>
      </c>
      <c r="C80" s="283" t="s">
        <v>260</v>
      </c>
      <c r="D80" s="288" t="s">
        <v>139</v>
      </c>
      <c r="E80" s="220" t="s">
        <v>139</v>
      </c>
      <c r="F80" s="297"/>
      <c r="G80" s="271" t="s">
        <v>261</v>
      </c>
      <c r="H80" s="113"/>
      <c r="I80" s="288" t="s">
        <v>139</v>
      </c>
      <c r="J80" s="288" t="s">
        <v>139</v>
      </c>
      <c r="K80" s="288" t="s">
        <v>139</v>
      </c>
      <c r="L80" s="221" t="s">
        <v>139</v>
      </c>
      <c r="M80" s="221" t="s">
        <v>139</v>
      </c>
      <c r="N80" s="221" t="s">
        <v>139</v>
      </c>
      <c r="O80" s="224" t="s">
        <v>139</v>
      </c>
      <c r="P80" s="333"/>
      <c r="Q80" s="335">
        <f t="shared" ref="Q80:Q82" si="46">IF(L80="Alta",3,IF(L80="Media",2,IF(L80="Baja",1,IF(L80="Por Confirmar",0.5,0))))</f>
        <v>0</v>
      </c>
      <c r="R80" s="335">
        <f t="shared" ref="R80:R82" si="47">IF(M80="Altos",3,IF(M80="Medios",2,IF(M80="Bajos",1,IF(M80="Por Confirmar",0.5,0))))</f>
        <v>0</v>
      </c>
      <c r="S80" s="335">
        <f t="shared" ref="S80:S82" si="48">IF(N80="Alto",3,IF(N80="Medio",2,IF(N80="Bajo",1,IF(N80="Por Confirmar",0.5,0))))</f>
        <v>0</v>
      </c>
      <c r="T80" s="335">
        <f t="shared" ref="T80:T82" si="49">IF(O80="Si",3,IF(O80="No",1,IF(O80="Por Confirmar",0.5,0)))</f>
        <v>0</v>
      </c>
      <c r="U80" s="336">
        <f t="shared" si="41"/>
        <v>0</v>
      </c>
    </row>
    <row r="81" spans="1:21" ht="59.4" customHeight="1">
      <c r="A81" s="104"/>
      <c r="B81" s="488"/>
      <c r="C81" s="283" t="s">
        <v>262</v>
      </c>
      <c r="D81" s="288" t="s">
        <v>139</v>
      </c>
      <c r="E81" s="220" t="s">
        <v>139</v>
      </c>
      <c r="F81" s="297"/>
      <c r="G81" s="271" t="s">
        <v>263</v>
      </c>
      <c r="H81" s="113"/>
      <c r="I81" s="288" t="s">
        <v>139</v>
      </c>
      <c r="J81" s="288" t="s">
        <v>139</v>
      </c>
      <c r="K81" s="288" t="s">
        <v>139</v>
      </c>
      <c r="L81" s="221" t="s">
        <v>139</v>
      </c>
      <c r="M81" s="221" t="s">
        <v>139</v>
      </c>
      <c r="N81" s="221" t="s">
        <v>139</v>
      </c>
      <c r="O81" s="224" t="s">
        <v>139</v>
      </c>
      <c r="P81" s="333"/>
      <c r="Q81" s="335">
        <f t="shared" si="46"/>
        <v>0</v>
      </c>
      <c r="R81" s="335">
        <f t="shared" si="47"/>
        <v>0</v>
      </c>
      <c r="S81" s="335">
        <f t="shared" si="48"/>
        <v>0</v>
      </c>
      <c r="T81" s="335">
        <f t="shared" si="49"/>
        <v>0</v>
      </c>
      <c r="U81" s="336">
        <f t="shared" si="41"/>
        <v>0</v>
      </c>
    </row>
    <row r="82" spans="1:21" ht="84.6" customHeight="1" thickBot="1">
      <c r="A82" s="350"/>
      <c r="B82" s="141" t="s">
        <v>248</v>
      </c>
      <c r="C82" s="311" t="s">
        <v>264</v>
      </c>
      <c r="D82" s="312" t="s">
        <v>139</v>
      </c>
      <c r="E82" s="313" t="s">
        <v>139</v>
      </c>
      <c r="F82" s="298"/>
      <c r="G82" s="293" t="s">
        <v>265</v>
      </c>
      <c r="H82" s="294"/>
      <c r="I82" s="288" t="s">
        <v>139</v>
      </c>
      <c r="J82" s="288" t="s">
        <v>139</v>
      </c>
      <c r="K82" s="288" t="s">
        <v>139</v>
      </c>
      <c r="L82" s="295" t="s">
        <v>139</v>
      </c>
      <c r="M82" s="295" t="s">
        <v>139</v>
      </c>
      <c r="N82" s="295" t="s">
        <v>139</v>
      </c>
      <c r="O82" s="296" t="s">
        <v>139</v>
      </c>
      <c r="P82" s="334"/>
      <c r="Q82" s="335">
        <f t="shared" si="46"/>
        <v>0</v>
      </c>
      <c r="R82" s="335">
        <f t="shared" si="47"/>
        <v>0</v>
      </c>
      <c r="S82" s="335">
        <f t="shared" si="48"/>
        <v>0</v>
      </c>
      <c r="T82" s="335">
        <f t="shared" si="49"/>
        <v>0</v>
      </c>
      <c r="U82" s="336">
        <f t="shared" si="41"/>
        <v>0</v>
      </c>
    </row>
    <row r="83" spans="1:21" ht="14.4" customHeight="1">
      <c r="C83" s="316" t="s">
        <v>266</v>
      </c>
      <c r="D83" s="317" t="s">
        <v>267</v>
      </c>
      <c r="E83" s="317" t="s">
        <v>268</v>
      </c>
    </row>
    <row r="84" spans="1:21" ht="14.4" customHeight="1">
      <c r="C84" s="314" t="s">
        <v>269</v>
      </c>
      <c r="D84" s="315">
        <f>COUNTIF($D$12:$D$82,C84)</f>
        <v>0</v>
      </c>
      <c r="E84" s="315">
        <f>COUNTIF($E$12:$E$82,C84)</f>
        <v>0</v>
      </c>
    </row>
    <row r="85" spans="1:21" ht="14.4" customHeight="1">
      <c r="C85" s="314" t="s">
        <v>270</v>
      </c>
      <c r="D85" s="315">
        <f t="shared" ref="D85:D90" si="50">COUNTIF($D$12:$D$82,C85)</f>
        <v>0</v>
      </c>
      <c r="E85" s="315">
        <f t="shared" ref="E85:E90" si="51">COUNTIF($E$12:$E$82,C85)</f>
        <v>0</v>
      </c>
    </row>
    <row r="86" spans="1:21" ht="14.4" customHeight="1">
      <c r="C86" s="314" t="s">
        <v>271</v>
      </c>
      <c r="D86" s="315">
        <f t="shared" si="50"/>
        <v>0</v>
      </c>
      <c r="E86" s="315">
        <f t="shared" si="51"/>
        <v>0</v>
      </c>
    </row>
    <row r="87" spans="1:21" ht="14.4" customHeight="1">
      <c r="C87" s="314" t="s">
        <v>272</v>
      </c>
      <c r="D87" s="315">
        <f t="shared" si="50"/>
        <v>0</v>
      </c>
      <c r="E87" s="315">
        <f t="shared" si="51"/>
        <v>0</v>
      </c>
    </row>
    <row r="88" spans="1:21" ht="14.4" customHeight="1">
      <c r="C88" s="314" t="s">
        <v>273</v>
      </c>
      <c r="D88" s="315">
        <f t="shared" si="50"/>
        <v>0</v>
      </c>
      <c r="E88" s="315">
        <f t="shared" si="51"/>
        <v>0</v>
      </c>
    </row>
    <row r="89" spans="1:21" ht="14.4" customHeight="1">
      <c r="C89" s="314" t="s">
        <v>139</v>
      </c>
      <c r="D89" s="315">
        <f t="shared" si="50"/>
        <v>64</v>
      </c>
      <c r="E89" s="315">
        <f t="shared" si="51"/>
        <v>64</v>
      </c>
    </row>
    <row r="90" spans="1:21" ht="14.4" customHeight="1">
      <c r="C90" s="314" t="s">
        <v>274</v>
      </c>
      <c r="D90" s="315">
        <f t="shared" si="50"/>
        <v>0</v>
      </c>
      <c r="E90" s="315">
        <f t="shared" si="51"/>
        <v>0</v>
      </c>
    </row>
  </sheetData>
  <mergeCells count="35">
    <mergeCell ref="F2:H2"/>
    <mergeCell ref="F3:H3"/>
    <mergeCell ref="F4:H4"/>
    <mergeCell ref="B2:C4"/>
    <mergeCell ref="B68:B69"/>
    <mergeCell ref="B44:B46"/>
    <mergeCell ref="B47:B50"/>
    <mergeCell ref="B51:B53"/>
    <mergeCell ref="B7:G7"/>
    <mergeCell ref="B23:B24"/>
    <mergeCell ref="B28:B29"/>
    <mergeCell ref="B30:B33"/>
    <mergeCell ref="B80:B81"/>
    <mergeCell ref="B58:B63"/>
    <mergeCell ref="B64:B67"/>
    <mergeCell ref="D9:H9"/>
    <mergeCell ref="B40:B43"/>
    <mergeCell ref="B14:B17"/>
    <mergeCell ref="B20:B21"/>
    <mergeCell ref="B25:B27"/>
    <mergeCell ref="B34:B37"/>
    <mergeCell ref="B9:C9"/>
    <mergeCell ref="B12:B13"/>
    <mergeCell ref="I9:K9"/>
    <mergeCell ref="L9:U9"/>
    <mergeCell ref="Q54:U54"/>
    <mergeCell ref="Q57:U57"/>
    <mergeCell ref="Q70:U70"/>
    <mergeCell ref="Q78:U78"/>
    <mergeCell ref="B73:B77"/>
    <mergeCell ref="V10:V11"/>
    <mergeCell ref="Q11:U11"/>
    <mergeCell ref="Q19:U19"/>
    <mergeCell ref="Q22:U22"/>
    <mergeCell ref="Q38:U38"/>
  </mergeCells>
  <phoneticPr fontId="72" type="noConversion"/>
  <conditionalFormatting sqref="G12:G82">
    <cfRule type="expression" dxfId="5" priority="2">
      <formula>AND($D12="Por confirmar",$E12="Por confirmar")</formula>
    </cfRule>
    <cfRule type="expression" dxfId="4" priority="3">
      <formula>AND($D12="Parcialmente",$E12="Por confirmar")</formula>
    </cfRule>
    <cfRule type="expression" dxfId="3" priority="4">
      <formula>AND($D12="No",$E12="Por confirmar")</formula>
    </cfRule>
    <cfRule type="expression" dxfId="2" priority="5">
      <formula>AND($D12="Parcialmente",$E12="Si")</formula>
    </cfRule>
    <cfRule type="expression" dxfId="1" priority="6">
      <formula>AND($D12="Por confirmar",$E12="Si")</formula>
    </cfRule>
    <cfRule type="expression" dxfId="0" priority="7">
      <formula>AND($D12="No",$E12="Si")</formula>
    </cfRule>
  </conditionalFormatting>
  <conditionalFormatting sqref="U79:U82 U71:U77 U58:U69 U55:U56 U39:U53 U23:U37 U20:U21 U12:U18">
    <cfRule type="colorScale" priority="1">
      <colorScale>
        <cfvo type="percent" val="0"/>
        <cfvo type="percentile" val="50"/>
        <cfvo type="percent" val="100"/>
        <color rgb="FFF8696B"/>
        <color rgb="FFFFFF00"/>
        <color rgb="FF00B050"/>
      </colorScale>
    </cfRule>
  </conditionalFormatting>
  <dataValidations count="6">
    <dataValidation allowBlank="1" showErrorMessage="1" promptTitle="Name of industrial park" prompt="Name of industrial park" sqref="F2:K2" xr:uid="{00000000-0002-0000-0200-000000000000}"/>
    <dataValidation type="list" allowBlank="1" showInputMessage="1" showErrorMessage="1" sqref="N71:N77 N79:N82 N20:N21 N23:N37 N39:N53 N55:N56 N58:N69 N12:N18" xr:uid="{00000000-0002-0000-0200-000003000000}">
      <formula1>"Seleccionar,Alto,Medio,Bajo,No aplica,Por confirmar"</formula1>
    </dataValidation>
    <dataValidation type="list" allowBlank="1" showInputMessage="1" showErrorMessage="1" sqref="D55:E56 D71:E77 D58:E69 D79:E82 D20:E21 D23:E37 D12:E18 I12:K18 I79:K82 I20:K21 I23:K37 I39:K53 I55:K56 I58:K69 I71:K77 D39:E53" xr:uid="{99B884A0-E7AE-4599-B6E8-B8D0E3B303A9}">
      <formula1>"Seleccionar,Si,No,Parcialmente,No aplica,Por confirmar"</formula1>
    </dataValidation>
    <dataValidation type="list" allowBlank="1" showInputMessage="1" showErrorMessage="1" sqref="L79:L82 L20:L21 L23:L37 L39:L53 L55:L56 L58:L69 L71:L77 L12:L18" xr:uid="{72358784-D50E-4932-9EB1-4127888369F1}">
      <formula1>"Seleccionar,Alta,Media,Baja,No aplica,Por confirmar"</formula1>
    </dataValidation>
    <dataValidation type="list" allowBlank="1" showInputMessage="1" showErrorMessage="1" sqref="M79:M82 M20:M21 M23:M37 M39:M53 M55:M56 M58:M69 M71:M77 M12:M18" xr:uid="{07138BD9-391F-4747-B50E-4CA14767E542}">
      <formula1>"Seleccionar,Altos,Medios,Bajos,No aplica,Por confirmar"</formula1>
    </dataValidation>
    <dataValidation type="list" allowBlank="1" showInputMessage="1" showErrorMessage="1" sqref="O79:O82 O20:O21 O23:O37 O39:O53 O55:O56 O58:O69 O71:O77 O12:O18" xr:uid="{2E29EAFA-053C-44A9-9962-3B8D4A5F4FAA}">
      <formula1>"Seleccionar,Si,No,No aplica,Por confirmar"</formula1>
    </dataValidation>
  </dataValidations>
  <hyperlinks>
    <hyperlink ref="B7" r:id="rId1" xr:uid="{00000000-0004-0000-0200-000000000000}"/>
  </hyperlinks>
  <pageMargins left="0.31496099999999999" right="0.31496099999999999" top="0.39370100000000002" bottom="0.39370100000000002" header="0.23622000000000001" footer="0.23622000000000001"/>
  <pageSetup scale="45" orientation="landscape" r:id="rId2"/>
  <headerFooter>
    <oddFooter>&amp;C&amp;"Calibri,Regular"&amp;11&amp;K000000Page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X115"/>
  <sheetViews>
    <sheetView showGridLines="0" zoomScale="85" zoomScaleNormal="85" workbookViewId="0">
      <pane ySplit="5" topLeftCell="A6" activePane="bottomLeft" state="frozen"/>
      <selection pane="bottomLeft" activeCell="Y2" sqref="Y2:AP2"/>
    </sheetView>
  </sheetViews>
  <sheetFormatPr baseColWidth="10" defaultColWidth="8.6640625" defaultRowHeight="14.4" customHeight="1"/>
  <cols>
    <col min="1" max="13" width="2.44140625" style="1" customWidth="1"/>
    <col min="14" max="14" width="7.109375" style="1" customWidth="1"/>
    <col min="15" max="23" width="2.44140625" style="1" customWidth="1"/>
    <col min="24" max="24" width="23.44140625" style="1" customWidth="1"/>
    <col min="25" max="82" width="2.44140625" style="1" customWidth="1"/>
    <col min="83" max="102" width="2.6640625" style="1" customWidth="1"/>
    <col min="103" max="103" width="8.6640625" style="1" customWidth="1"/>
    <col min="104" max="16384" width="8.6640625" style="1"/>
  </cols>
  <sheetData>
    <row r="1" spans="1:102" s="209" customFormat="1">
      <c r="B1" s="217" t="s">
        <v>78</v>
      </c>
    </row>
    <row r="2" spans="1:102" s="209" customFormat="1" ht="16.5" customHeight="1">
      <c r="B2" s="602" t="s">
        <v>275</v>
      </c>
      <c r="C2" s="602"/>
      <c r="D2" s="602"/>
      <c r="E2" s="602"/>
      <c r="F2" s="602"/>
      <c r="G2" s="602"/>
      <c r="H2" s="602"/>
      <c r="I2" s="602"/>
      <c r="J2" s="602"/>
      <c r="K2" s="602"/>
      <c r="L2" s="602"/>
      <c r="M2" s="602"/>
      <c r="N2" s="602"/>
      <c r="O2" s="226"/>
      <c r="P2" s="226"/>
      <c r="Q2" s="226"/>
      <c r="R2" s="226"/>
      <c r="S2" s="226"/>
      <c r="T2" s="226"/>
      <c r="U2" s="226"/>
      <c r="V2" s="226"/>
      <c r="W2" s="226"/>
      <c r="X2" s="214" t="s">
        <v>276</v>
      </c>
      <c r="Y2" s="507" t="s">
        <v>112</v>
      </c>
      <c r="Z2" s="508"/>
      <c r="AA2" s="508"/>
      <c r="AB2" s="508"/>
      <c r="AC2" s="508"/>
      <c r="AD2" s="508"/>
      <c r="AE2" s="508"/>
      <c r="AF2" s="508"/>
      <c r="AG2" s="508"/>
      <c r="AH2" s="508"/>
      <c r="AI2" s="508"/>
      <c r="AJ2" s="508"/>
      <c r="AK2" s="508"/>
      <c r="AL2" s="508"/>
      <c r="AM2" s="508"/>
      <c r="AN2" s="508"/>
      <c r="AO2" s="508"/>
      <c r="AP2" s="509"/>
    </row>
    <row r="3" spans="1:102" s="209" customFormat="1" ht="16.5" customHeight="1">
      <c r="B3" s="602"/>
      <c r="C3" s="602"/>
      <c r="D3" s="602"/>
      <c r="E3" s="602"/>
      <c r="F3" s="602"/>
      <c r="G3" s="602"/>
      <c r="H3" s="602"/>
      <c r="I3" s="602"/>
      <c r="J3" s="602"/>
      <c r="K3" s="602"/>
      <c r="L3" s="602"/>
      <c r="M3" s="602"/>
      <c r="N3" s="602"/>
      <c r="O3" s="226"/>
      <c r="P3" s="226"/>
      <c r="Q3" s="226"/>
      <c r="R3" s="226"/>
      <c r="S3" s="226"/>
      <c r="T3" s="226"/>
      <c r="U3" s="226"/>
      <c r="V3" s="226"/>
      <c r="W3" s="226"/>
      <c r="X3" s="214" t="s">
        <v>113</v>
      </c>
      <c r="Y3" s="603" t="s">
        <v>114</v>
      </c>
      <c r="Z3" s="604"/>
      <c r="AA3" s="604"/>
      <c r="AB3" s="604"/>
      <c r="AC3" s="604"/>
      <c r="AD3" s="604"/>
      <c r="AE3" s="604"/>
      <c r="AF3" s="604"/>
      <c r="AG3" s="604"/>
      <c r="AH3" s="604"/>
      <c r="AI3" s="604"/>
      <c r="AJ3" s="604"/>
      <c r="AK3" s="604"/>
      <c r="AL3" s="604"/>
      <c r="AM3" s="604"/>
      <c r="AN3" s="604"/>
      <c r="AO3" s="604"/>
      <c r="AP3" s="605"/>
    </row>
    <row r="4" spans="1:102" s="209" customFormat="1" ht="16.5" customHeight="1">
      <c r="B4" s="602"/>
      <c r="C4" s="602"/>
      <c r="D4" s="602"/>
      <c r="E4" s="602"/>
      <c r="F4" s="602"/>
      <c r="G4" s="602"/>
      <c r="H4" s="602"/>
      <c r="I4" s="602"/>
      <c r="J4" s="602"/>
      <c r="K4" s="602"/>
      <c r="L4" s="602"/>
      <c r="M4" s="602"/>
      <c r="N4" s="602"/>
      <c r="O4" s="226"/>
      <c r="P4" s="226"/>
      <c r="Q4" s="226"/>
      <c r="R4" s="226"/>
      <c r="S4" s="226"/>
      <c r="T4" s="226"/>
      <c r="U4" s="226"/>
      <c r="V4" s="226"/>
      <c r="W4" s="226"/>
      <c r="X4" s="214" t="s">
        <v>115</v>
      </c>
      <c r="Y4" s="603" t="s">
        <v>116</v>
      </c>
      <c r="Z4" s="604"/>
      <c r="AA4" s="604"/>
      <c r="AB4" s="604"/>
      <c r="AC4" s="604"/>
      <c r="AD4" s="604"/>
      <c r="AE4" s="604"/>
      <c r="AF4" s="604"/>
      <c r="AG4" s="604"/>
      <c r="AH4" s="604"/>
      <c r="AI4" s="604"/>
      <c r="AJ4" s="604"/>
      <c r="AK4" s="604"/>
      <c r="AL4" s="604"/>
      <c r="AM4" s="604"/>
      <c r="AN4" s="604"/>
      <c r="AO4" s="604"/>
      <c r="AP4" s="605"/>
    </row>
    <row r="5" spans="1:102" s="209" customFormat="1" ht="4.5" customHeight="1">
      <c r="B5" s="219"/>
      <c r="C5" s="219"/>
      <c r="D5" s="219"/>
      <c r="E5" s="216"/>
      <c r="F5" s="216"/>
      <c r="G5" s="216"/>
      <c r="H5" s="214"/>
      <c r="I5" s="214"/>
      <c r="J5" s="214"/>
      <c r="K5" s="214"/>
    </row>
    <row r="6" spans="1:102" ht="8.1" customHeight="1">
      <c r="A6" s="143"/>
      <c r="B6" s="53"/>
      <c r="C6" s="53"/>
      <c r="D6" s="53"/>
      <c r="E6" s="53"/>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c r="BV6" s="53"/>
      <c r="BW6" s="53"/>
      <c r="BX6" s="53"/>
      <c r="BY6" s="53"/>
      <c r="BZ6" s="53"/>
      <c r="CA6" s="53"/>
      <c r="CB6" s="53"/>
      <c r="CC6" s="53"/>
      <c r="CD6" s="53"/>
      <c r="CE6" s="53"/>
      <c r="CF6" s="53"/>
      <c r="CG6" s="53"/>
      <c r="CH6" s="53"/>
      <c r="CI6" s="53"/>
      <c r="CJ6" s="53"/>
      <c r="CK6" s="53"/>
      <c r="CL6" s="53"/>
      <c r="CM6" s="53"/>
      <c r="CN6" s="53"/>
      <c r="CO6" s="53"/>
      <c r="CP6" s="53"/>
      <c r="CQ6" s="53"/>
      <c r="CR6" s="15"/>
      <c r="CS6" s="15"/>
      <c r="CT6" s="15"/>
      <c r="CU6" s="15"/>
      <c r="CV6" s="15"/>
      <c r="CW6" s="15"/>
      <c r="CX6" s="144"/>
    </row>
    <row r="7" spans="1:102" ht="15.6" customHeight="1">
      <c r="A7" s="143"/>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c r="BC7" s="53"/>
      <c r="BD7" s="53"/>
      <c r="BE7" s="53"/>
      <c r="BF7" s="53"/>
      <c r="BG7" s="53"/>
      <c r="BH7" s="53"/>
      <c r="BI7" s="53"/>
      <c r="BJ7" s="53"/>
      <c r="BK7" s="53"/>
      <c r="BL7" s="53"/>
      <c r="BM7" s="53"/>
      <c r="BN7" s="53"/>
      <c r="BO7" s="53"/>
      <c r="BP7" s="53"/>
      <c r="BQ7" s="53"/>
      <c r="BR7" s="53"/>
      <c r="BS7" s="53"/>
      <c r="BT7" s="53"/>
      <c r="BU7" s="53"/>
      <c r="BV7" s="53"/>
      <c r="BW7" s="53"/>
      <c r="BX7" s="53"/>
      <c r="BY7" s="53"/>
      <c r="BZ7" s="53"/>
      <c r="CA7" s="53"/>
      <c r="CB7" s="53"/>
      <c r="CC7" s="53"/>
      <c r="CD7" s="53"/>
      <c r="CE7" s="53"/>
      <c r="CF7" s="53"/>
      <c r="CG7" s="53"/>
      <c r="CH7" s="53"/>
      <c r="CI7" s="53"/>
      <c r="CJ7" s="53"/>
      <c r="CK7" s="53"/>
      <c r="CL7" s="53"/>
      <c r="CM7" s="53"/>
      <c r="CN7" s="53"/>
      <c r="CO7" s="53"/>
      <c r="CP7" s="53"/>
      <c r="CQ7" s="53"/>
      <c r="CR7" s="15"/>
      <c r="CS7" s="15"/>
      <c r="CT7" s="15"/>
      <c r="CU7" s="15"/>
      <c r="CV7" s="15"/>
      <c r="CW7" s="15"/>
      <c r="CX7" s="144"/>
    </row>
    <row r="8" spans="1:102" ht="15.6" customHeight="1">
      <c r="A8" s="143"/>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15"/>
      <c r="CS8" s="15"/>
      <c r="CT8" s="15"/>
      <c r="CU8" s="15"/>
      <c r="CV8" s="15"/>
      <c r="CW8" s="15"/>
      <c r="CX8" s="144"/>
    </row>
    <row r="9" spans="1:102" ht="15.6" customHeight="1">
      <c r="A9" s="14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15"/>
      <c r="CS9" s="15"/>
      <c r="CT9" s="15"/>
      <c r="CU9" s="15"/>
      <c r="CV9" s="15"/>
      <c r="CW9" s="15"/>
      <c r="CX9" s="144"/>
    </row>
    <row r="10" spans="1:102" ht="15.6" customHeight="1">
      <c r="A10" s="143"/>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15"/>
      <c r="CS10" s="15"/>
      <c r="CT10" s="15"/>
      <c r="CU10" s="15"/>
      <c r="CV10" s="15"/>
      <c r="CW10" s="15"/>
      <c r="CX10" s="144"/>
    </row>
    <row r="11" spans="1:102" ht="26.1" customHeight="1">
      <c r="A11" s="143"/>
      <c r="B11" s="145" t="s">
        <v>277</v>
      </c>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53"/>
      <c r="CA11" s="53"/>
      <c r="CB11" s="53"/>
      <c r="CC11" s="53"/>
      <c r="CD11" s="53"/>
      <c r="CE11" s="53"/>
      <c r="CF11" s="53"/>
      <c r="CG11" s="53"/>
      <c r="CH11" s="53"/>
      <c r="CI11" s="53"/>
      <c r="CJ11" s="53"/>
      <c r="CK11" s="53"/>
      <c r="CL11" s="53"/>
      <c r="CM11" s="53"/>
      <c r="CN11" s="53"/>
      <c r="CO11" s="53"/>
      <c r="CP11" s="53"/>
      <c r="CQ11" s="53"/>
      <c r="CR11" s="15"/>
      <c r="CS11" s="15"/>
      <c r="CT11" s="15"/>
      <c r="CU11" s="15"/>
      <c r="CV11" s="15"/>
      <c r="CW11" s="15"/>
      <c r="CX11" s="144"/>
    </row>
    <row r="12" spans="1:102" ht="14.4" customHeight="1">
      <c r="A12" s="143"/>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53"/>
      <c r="BX12" s="53"/>
      <c r="BY12" s="53"/>
      <c r="BZ12" s="53"/>
      <c r="CA12" s="53"/>
      <c r="CB12" s="53"/>
      <c r="CC12" s="53"/>
      <c r="CD12" s="53"/>
      <c r="CE12" s="53"/>
      <c r="CF12" s="53"/>
      <c r="CG12" s="53"/>
      <c r="CH12" s="53"/>
      <c r="CI12" s="53"/>
      <c r="CJ12" s="53"/>
      <c r="CK12" s="53"/>
      <c r="CL12" s="53"/>
      <c r="CM12" s="53"/>
      <c r="CN12" s="53"/>
      <c r="CO12" s="53"/>
      <c r="CP12" s="53"/>
      <c r="CQ12" s="53"/>
      <c r="CR12" s="15"/>
      <c r="CS12" s="15"/>
      <c r="CT12" s="15"/>
      <c r="CU12" s="15"/>
      <c r="CV12" s="15"/>
      <c r="CW12" s="15"/>
      <c r="CX12" s="144"/>
    </row>
    <row r="13" spans="1:102" ht="13.5" customHeight="1">
      <c r="A13" s="146"/>
      <c r="B13" s="543" t="s">
        <v>278</v>
      </c>
      <c r="C13" s="544"/>
      <c r="D13" s="544"/>
      <c r="E13" s="544"/>
      <c r="F13" s="544"/>
      <c r="G13" s="544"/>
      <c r="H13" s="544"/>
      <c r="I13" s="544"/>
      <c r="J13" s="544"/>
      <c r="K13" s="544"/>
      <c r="L13" s="544"/>
      <c r="M13" s="558" t="s">
        <v>279</v>
      </c>
      <c r="N13" s="559"/>
      <c r="O13" s="559"/>
      <c r="P13" s="559"/>
      <c r="Q13" s="559"/>
      <c r="R13" s="559"/>
      <c r="S13" s="559"/>
      <c r="T13" s="559"/>
      <c r="U13" s="559"/>
      <c r="V13" s="559"/>
      <c r="W13" s="559"/>
      <c r="X13" s="559"/>
      <c r="Y13" s="559"/>
      <c r="Z13" s="559"/>
      <c r="AA13" s="559"/>
      <c r="AB13" s="559"/>
      <c r="AC13" s="559"/>
      <c r="AD13" s="559"/>
      <c r="AE13" s="559"/>
      <c r="AF13" s="559"/>
      <c r="AG13" s="559"/>
      <c r="AH13" s="559"/>
      <c r="AI13" s="559"/>
      <c r="AJ13" s="559"/>
      <c r="AK13" s="559"/>
      <c r="AL13" s="559"/>
      <c r="AM13" s="559"/>
      <c r="AN13" s="559"/>
      <c r="AO13" s="559"/>
      <c r="AP13" s="559"/>
      <c r="AQ13" s="559"/>
      <c r="AR13" s="560" t="s">
        <v>280</v>
      </c>
      <c r="AS13" s="561"/>
      <c r="AT13" s="561"/>
      <c r="AU13" s="561"/>
      <c r="AV13" s="561"/>
      <c r="AW13" s="561"/>
      <c r="AX13" s="561"/>
      <c r="AY13" s="561"/>
      <c r="AZ13" s="561"/>
      <c r="BA13" s="561"/>
      <c r="BB13" s="561"/>
      <c r="BC13" s="561"/>
      <c r="BD13" s="561"/>
      <c r="BE13" s="561"/>
      <c r="BF13" s="561"/>
      <c r="BG13" s="561"/>
      <c r="BH13" s="561"/>
      <c r="BI13" s="561"/>
      <c r="BJ13" s="561"/>
      <c r="BK13" s="561"/>
      <c r="BL13" s="561"/>
      <c r="BM13" s="561"/>
      <c r="BN13" s="561"/>
      <c r="BO13" s="561"/>
      <c r="BP13" s="561"/>
      <c r="BQ13" s="561"/>
      <c r="BR13" s="561"/>
      <c r="BS13" s="561"/>
      <c r="BT13" s="561"/>
      <c r="BU13" s="561"/>
      <c r="BV13" s="561"/>
      <c r="BW13" s="99"/>
      <c r="BX13" s="53"/>
      <c r="BY13" s="53"/>
      <c r="BZ13" s="53"/>
      <c r="CA13" s="53"/>
      <c r="CB13" s="53"/>
      <c r="CC13" s="53"/>
      <c r="CD13" s="53"/>
      <c r="CE13" s="53"/>
      <c r="CF13" s="53"/>
      <c r="CG13" s="53"/>
      <c r="CH13" s="53"/>
      <c r="CI13" s="53"/>
      <c r="CJ13" s="53"/>
      <c r="CK13" s="53"/>
      <c r="CL13" s="53"/>
      <c r="CM13" s="53"/>
      <c r="CN13" s="53"/>
      <c r="CO13" s="53"/>
      <c r="CP13" s="53"/>
      <c r="CQ13" s="53"/>
      <c r="CR13" s="15"/>
      <c r="CS13" s="15"/>
      <c r="CT13" s="15"/>
      <c r="CU13" s="15"/>
      <c r="CV13" s="15"/>
      <c r="CW13" s="15"/>
      <c r="CX13" s="144"/>
    </row>
    <row r="14" spans="1:102" ht="14.4" customHeight="1">
      <c r="A14" s="146"/>
      <c r="B14" s="544"/>
      <c r="C14" s="544"/>
      <c r="D14" s="544"/>
      <c r="E14" s="544"/>
      <c r="F14" s="544"/>
      <c r="G14" s="544"/>
      <c r="H14" s="544"/>
      <c r="I14" s="544"/>
      <c r="J14" s="544"/>
      <c r="K14" s="544"/>
      <c r="L14" s="544"/>
      <c r="M14" s="562" t="s">
        <v>269</v>
      </c>
      <c r="N14" s="563"/>
      <c r="O14" s="563"/>
      <c r="P14" s="563"/>
      <c r="Q14" s="563"/>
      <c r="R14" s="564"/>
      <c r="S14" s="565" t="s">
        <v>271</v>
      </c>
      <c r="T14" s="563"/>
      <c r="U14" s="563"/>
      <c r="V14" s="563"/>
      <c r="W14" s="563"/>
      <c r="X14" s="564"/>
      <c r="Y14" s="565" t="s">
        <v>270</v>
      </c>
      <c r="Z14" s="563"/>
      <c r="AA14" s="563"/>
      <c r="AB14" s="563"/>
      <c r="AC14" s="563"/>
      <c r="AD14" s="564"/>
      <c r="AE14" s="565" t="s">
        <v>273</v>
      </c>
      <c r="AF14" s="563"/>
      <c r="AG14" s="563"/>
      <c r="AH14" s="563"/>
      <c r="AI14" s="563"/>
      <c r="AJ14" s="563"/>
      <c r="AK14" s="564"/>
      <c r="AL14" s="565" t="s">
        <v>272</v>
      </c>
      <c r="AM14" s="563"/>
      <c r="AN14" s="563"/>
      <c r="AO14" s="563"/>
      <c r="AP14" s="563"/>
      <c r="AQ14" s="564"/>
      <c r="AR14" s="562" t="s">
        <v>269</v>
      </c>
      <c r="AS14" s="563"/>
      <c r="AT14" s="563"/>
      <c r="AU14" s="563"/>
      <c r="AV14" s="563"/>
      <c r="AW14" s="564"/>
      <c r="AX14" s="565" t="s">
        <v>271</v>
      </c>
      <c r="AY14" s="563"/>
      <c r="AZ14" s="563"/>
      <c r="BA14" s="563"/>
      <c r="BB14" s="563"/>
      <c r="BC14" s="564"/>
      <c r="BD14" s="565" t="s">
        <v>270</v>
      </c>
      <c r="BE14" s="563"/>
      <c r="BF14" s="563"/>
      <c r="BG14" s="563"/>
      <c r="BH14" s="563"/>
      <c r="BI14" s="563"/>
      <c r="BJ14" s="564"/>
      <c r="BK14" s="565" t="s">
        <v>273</v>
      </c>
      <c r="BL14" s="563"/>
      <c r="BM14" s="563"/>
      <c r="BN14" s="563"/>
      <c r="BO14" s="563"/>
      <c r="BP14" s="564"/>
      <c r="BQ14" s="565" t="s">
        <v>272</v>
      </c>
      <c r="BR14" s="563"/>
      <c r="BS14" s="563"/>
      <c r="BT14" s="563"/>
      <c r="BU14" s="563"/>
      <c r="BV14" s="564"/>
      <c r="BW14" s="99"/>
      <c r="BX14" s="53"/>
      <c r="BY14" s="53"/>
      <c r="BZ14" s="53"/>
      <c r="CA14" s="53"/>
      <c r="CB14" s="53"/>
      <c r="CC14" s="53"/>
      <c r="CD14" s="53"/>
      <c r="CE14" s="53"/>
      <c r="CF14" s="53"/>
      <c r="CG14" s="53"/>
      <c r="CH14" s="53"/>
      <c r="CI14" s="53"/>
      <c r="CJ14" s="53"/>
      <c r="CK14" s="53"/>
      <c r="CL14" s="53"/>
      <c r="CM14" s="53"/>
      <c r="CN14" s="53"/>
      <c r="CO14" s="53"/>
      <c r="CP14" s="53"/>
      <c r="CQ14" s="53"/>
      <c r="CR14" s="15"/>
      <c r="CS14" s="15"/>
      <c r="CT14" s="15"/>
      <c r="CU14" s="15"/>
      <c r="CV14" s="15"/>
      <c r="CW14" s="15"/>
      <c r="CX14" s="144"/>
    </row>
    <row r="15" spans="1:102" ht="14.4" customHeight="1">
      <c r="A15" s="146"/>
      <c r="B15" s="523" t="s">
        <v>19</v>
      </c>
      <c r="C15" s="524"/>
      <c r="D15" s="524"/>
      <c r="E15" s="524"/>
      <c r="F15" s="524"/>
      <c r="G15" s="524"/>
      <c r="H15" s="524"/>
      <c r="I15" s="524"/>
      <c r="J15" s="524"/>
      <c r="K15" s="524"/>
      <c r="L15" s="525"/>
      <c r="M15" s="552">
        <f>COUNTIF('Pasos 1 &amp; 2 Evalúe &amp; Seleccione'!D12:D21,M14)</f>
        <v>0</v>
      </c>
      <c r="N15" s="553"/>
      <c r="O15" s="553"/>
      <c r="P15" s="553"/>
      <c r="Q15" s="553"/>
      <c r="R15" s="554"/>
      <c r="S15" s="552">
        <f>COUNTIF('Pasos 1 &amp; 2 Evalúe &amp; Seleccione'!D12:D21,"Parcialmente")</f>
        <v>0</v>
      </c>
      <c r="T15" s="553"/>
      <c r="U15" s="553"/>
      <c r="V15" s="553"/>
      <c r="W15" s="553"/>
      <c r="X15" s="554"/>
      <c r="Y15" s="552">
        <f>COUNTIF('Pasos 1 &amp; 2 Evalúe &amp; Seleccione'!D12:D21,"No")</f>
        <v>0</v>
      </c>
      <c r="Z15" s="553"/>
      <c r="AA15" s="553"/>
      <c r="AB15" s="553"/>
      <c r="AC15" s="553"/>
      <c r="AD15" s="554"/>
      <c r="AE15" s="552">
        <f>COUNTIF('Pasos 1 &amp; 2 Evalúe &amp; Seleccione'!D12:D21,"Por confirmar")</f>
        <v>0</v>
      </c>
      <c r="AF15" s="553"/>
      <c r="AG15" s="553"/>
      <c r="AH15" s="553"/>
      <c r="AI15" s="553"/>
      <c r="AJ15" s="553"/>
      <c r="AK15" s="554"/>
      <c r="AL15" s="552">
        <f>COUNTIF('Pasos 1 &amp; 2 Evalúe &amp; Seleccione'!D12:D21,"No aplica")</f>
        <v>0</v>
      </c>
      <c r="AM15" s="553"/>
      <c r="AN15" s="553"/>
      <c r="AO15" s="553"/>
      <c r="AP15" s="553"/>
      <c r="AQ15" s="554"/>
      <c r="AR15" s="552">
        <f>COUNTIF('Pasos 1 &amp; 2 Evalúe &amp; Seleccione'!E12:E21,AR14)</f>
        <v>0</v>
      </c>
      <c r="AS15" s="553"/>
      <c r="AT15" s="553"/>
      <c r="AU15" s="553"/>
      <c r="AV15" s="553"/>
      <c r="AW15" s="554"/>
      <c r="AX15" s="552">
        <f>COUNTIF('Pasos 1 &amp; 2 Evalúe &amp; Seleccione'!E12:E21,"Parcialmente")</f>
        <v>0</v>
      </c>
      <c r="AY15" s="553"/>
      <c r="AZ15" s="553"/>
      <c r="BA15" s="553"/>
      <c r="BB15" s="553"/>
      <c r="BC15" s="554"/>
      <c r="BD15" s="552">
        <f>COUNTIF('Pasos 1 &amp; 2 Evalúe &amp; Seleccione'!E12:E21,"No")</f>
        <v>0</v>
      </c>
      <c r="BE15" s="553"/>
      <c r="BF15" s="553"/>
      <c r="BG15" s="553"/>
      <c r="BH15" s="553"/>
      <c r="BI15" s="553"/>
      <c r="BJ15" s="554"/>
      <c r="BK15" s="552">
        <f>COUNTIF('Pasos 1 &amp; 2 Evalúe &amp; Seleccione'!E12:E21,"Por confirmar")</f>
        <v>0</v>
      </c>
      <c r="BL15" s="553"/>
      <c r="BM15" s="553"/>
      <c r="BN15" s="553"/>
      <c r="BO15" s="553"/>
      <c r="BP15" s="554"/>
      <c r="BQ15" s="552">
        <f>COUNTIF('Pasos 1 &amp; 2 Evalúe &amp; Seleccione'!E12:E21,"No aplica")</f>
        <v>0</v>
      </c>
      <c r="BR15" s="553"/>
      <c r="BS15" s="553"/>
      <c r="BT15" s="553"/>
      <c r="BU15" s="553"/>
      <c r="BV15" s="554"/>
      <c r="BW15" s="99"/>
      <c r="BX15" s="53"/>
      <c r="BY15" s="53"/>
      <c r="BZ15" s="53"/>
      <c r="CA15" s="53"/>
      <c r="CB15" s="53"/>
      <c r="CC15" s="53"/>
      <c r="CD15" s="53"/>
      <c r="CE15" s="53"/>
      <c r="CF15" s="53"/>
      <c r="CG15" s="53"/>
      <c r="CH15" s="53"/>
      <c r="CI15" s="53"/>
      <c r="CJ15" s="53"/>
      <c r="CK15" s="53"/>
      <c r="CL15" s="53"/>
      <c r="CM15" s="53"/>
      <c r="CN15" s="53"/>
      <c r="CO15" s="53"/>
      <c r="CP15" s="53"/>
      <c r="CQ15" s="53"/>
      <c r="CR15" s="15"/>
      <c r="CS15" s="15"/>
      <c r="CT15" s="15"/>
      <c r="CU15" s="15"/>
      <c r="CV15" s="15"/>
      <c r="CW15" s="15"/>
      <c r="CX15" s="144"/>
    </row>
    <row r="16" spans="1:102" ht="14.4" customHeight="1">
      <c r="A16" s="146"/>
      <c r="B16" s="523" t="s">
        <v>281</v>
      </c>
      <c r="C16" s="524"/>
      <c r="D16" s="524"/>
      <c r="E16" s="524"/>
      <c r="F16" s="524"/>
      <c r="G16" s="524"/>
      <c r="H16" s="524"/>
      <c r="I16" s="524"/>
      <c r="J16" s="524"/>
      <c r="K16" s="524"/>
      <c r="L16" s="525"/>
      <c r="M16" s="552">
        <f>COUNTIF('Pasos 1 &amp; 2 Evalúe &amp; Seleccione'!D23:D53,M14)</f>
        <v>0</v>
      </c>
      <c r="N16" s="553"/>
      <c r="O16" s="553"/>
      <c r="P16" s="553"/>
      <c r="Q16" s="553"/>
      <c r="R16" s="554"/>
      <c r="S16" s="552">
        <f>COUNTIF('Pasos 1 &amp; 2 Evalúe &amp; Seleccione'!D23:D53,"Parcialmente")</f>
        <v>0</v>
      </c>
      <c r="T16" s="553"/>
      <c r="U16" s="553"/>
      <c r="V16" s="553"/>
      <c r="W16" s="553"/>
      <c r="X16" s="554"/>
      <c r="Y16" s="552">
        <f>COUNTIF('Pasos 1 &amp; 2 Evalúe &amp; Seleccione'!D23:D53,"No")</f>
        <v>0</v>
      </c>
      <c r="Z16" s="553"/>
      <c r="AA16" s="553"/>
      <c r="AB16" s="553"/>
      <c r="AC16" s="553"/>
      <c r="AD16" s="554"/>
      <c r="AE16" s="552">
        <f>COUNTIF('Pasos 1 &amp; 2 Evalúe &amp; Seleccione'!D23:D53,"Por confirmar")</f>
        <v>0</v>
      </c>
      <c r="AF16" s="553"/>
      <c r="AG16" s="553"/>
      <c r="AH16" s="553"/>
      <c r="AI16" s="553"/>
      <c r="AJ16" s="553"/>
      <c r="AK16" s="554"/>
      <c r="AL16" s="552">
        <f>COUNTIF('Pasos 1 &amp; 2 Evalúe &amp; Seleccione'!D23:D53,"No aplica")</f>
        <v>0</v>
      </c>
      <c r="AM16" s="553"/>
      <c r="AN16" s="553"/>
      <c r="AO16" s="553"/>
      <c r="AP16" s="553"/>
      <c r="AQ16" s="554"/>
      <c r="AR16" s="552">
        <f>COUNTIF('Pasos 1 &amp; 2 Evalúe &amp; Seleccione'!E23:E53,AR14)</f>
        <v>0</v>
      </c>
      <c r="AS16" s="553"/>
      <c r="AT16" s="553"/>
      <c r="AU16" s="553"/>
      <c r="AV16" s="553"/>
      <c r="AW16" s="554"/>
      <c r="AX16" s="552">
        <f>COUNTIF('Pasos 1 &amp; 2 Evalúe &amp; Seleccione'!E23:E53,"Parcialmente")</f>
        <v>0</v>
      </c>
      <c r="AY16" s="553"/>
      <c r="AZ16" s="553"/>
      <c r="BA16" s="553"/>
      <c r="BB16" s="553"/>
      <c r="BC16" s="554"/>
      <c r="BD16" s="552">
        <f>COUNTIF('Pasos 1 &amp; 2 Evalúe &amp; Seleccione'!E23:E53,"No")</f>
        <v>0</v>
      </c>
      <c r="BE16" s="553"/>
      <c r="BF16" s="553"/>
      <c r="BG16" s="553"/>
      <c r="BH16" s="553"/>
      <c r="BI16" s="553"/>
      <c r="BJ16" s="554"/>
      <c r="BK16" s="552">
        <f>COUNTIF('Pasos 1 &amp; 2 Evalúe &amp; Seleccione'!E23:E53,"Por confirmar")</f>
        <v>0</v>
      </c>
      <c r="BL16" s="553"/>
      <c r="BM16" s="553"/>
      <c r="BN16" s="553"/>
      <c r="BO16" s="553"/>
      <c r="BP16" s="554"/>
      <c r="BQ16" s="552">
        <f>COUNTIF('Pasos 1 &amp; 2 Evalúe &amp; Seleccione'!E23:E53,"No aplica")</f>
        <v>0</v>
      </c>
      <c r="BR16" s="553"/>
      <c r="BS16" s="553"/>
      <c r="BT16" s="553"/>
      <c r="BU16" s="553"/>
      <c r="BV16" s="554"/>
      <c r="BW16" s="99"/>
      <c r="BX16" s="53"/>
      <c r="BY16" s="53"/>
      <c r="BZ16" s="53"/>
      <c r="CA16" s="53"/>
      <c r="CB16" s="53"/>
      <c r="CC16" s="53"/>
      <c r="CD16" s="53"/>
      <c r="CE16" s="53"/>
      <c r="CF16" s="53"/>
      <c r="CG16" s="53"/>
      <c r="CH16" s="53"/>
      <c r="CI16" s="53"/>
      <c r="CJ16" s="53"/>
      <c r="CK16" s="53"/>
      <c r="CL16" s="53"/>
      <c r="CM16" s="53"/>
      <c r="CN16" s="53"/>
      <c r="CO16" s="53"/>
      <c r="CP16" s="53"/>
      <c r="CQ16" s="53"/>
      <c r="CR16" s="15"/>
      <c r="CS16" s="15"/>
      <c r="CT16" s="15"/>
      <c r="CU16" s="15"/>
      <c r="CV16" s="15"/>
      <c r="CW16" s="15"/>
      <c r="CX16" s="144"/>
    </row>
    <row r="17" spans="1:102" ht="14.4" customHeight="1">
      <c r="A17" s="146"/>
      <c r="B17" s="555" t="s">
        <v>282</v>
      </c>
      <c r="C17" s="556"/>
      <c r="D17" s="556"/>
      <c r="E17" s="556"/>
      <c r="F17" s="556"/>
      <c r="G17" s="556"/>
      <c r="H17" s="556"/>
      <c r="I17" s="556"/>
      <c r="J17" s="556"/>
      <c r="K17" s="556"/>
      <c r="L17" s="557"/>
      <c r="M17" s="552">
        <f>COUNTIF('Pasos 1 &amp; 2 Evalúe &amp; Seleccione'!D55:D69,M14)</f>
        <v>0</v>
      </c>
      <c r="N17" s="553"/>
      <c r="O17" s="553"/>
      <c r="P17" s="553"/>
      <c r="Q17" s="553"/>
      <c r="R17" s="554"/>
      <c r="S17" s="552">
        <f>COUNTIF('Pasos 1 &amp; 2 Evalúe &amp; Seleccione'!D55:D69,"Parcialmente")</f>
        <v>0</v>
      </c>
      <c r="T17" s="553"/>
      <c r="U17" s="553"/>
      <c r="V17" s="553"/>
      <c r="W17" s="553"/>
      <c r="X17" s="554"/>
      <c r="Y17" s="552">
        <f>COUNTIF('Pasos 1 &amp; 2 Evalúe &amp; Seleccione'!D55:D69,"No")</f>
        <v>0</v>
      </c>
      <c r="Z17" s="553"/>
      <c r="AA17" s="553"/>
      <c r="AB17" s="553"/>
      <c r="AC17" s="553"/>
      <c r="AD17" s="554"/>
      <c r="AE17" s="552">
        <f>COUNTIF('Pasos 1 &amp; 2 Evalúe &amp; Seleccione'!D55:D69,"Por confirmar")</f>
        <v>0</v>
      </c>
      <c r="AF17" s="553"/>
      <c r="AG17" s="553"/>
      <c r="AH17" s="553"/>
      <c r="AI17" s="553"/>
      <c r="AJ17" s="553"/>
      <c r="AK17" s="554"/>
      <c r="AL17" s="552">
        <f>COUNTIF('Pasos 1 &amp; 2 Evalúe &amp; Seleccione'!D55:D69,"No aplica")</f>
        <v>0</v>
      </c>
      <c r="AM17" s="553"/>
      <c r="AN17" s="553"/>
      <c r="AO17" s="553"/>
      <c r="AP17" s="553"/>
      <c r="AQ17" s="554"/>
      <c r="AR17" s="552">
        <f>COUNTIF('Pasos 1 &amp; 2 Evalúe &amp; Seleccione'!E55:E69,AR14)</f>
        <v>0</v>
      </c>
      <c r="AS17" s="553"/>
      <c r="AT17" s="553"/>
      <c r="AU17" s="553"/>
      <c r="AV17" s="553"/>
      <c r="AW17" s="554"/>
      <c r="AX17" s="552">
        <f>COUNTIF('Pasos 1 &amp; 2 Evalúe &amp; Seleccione'!E55:E69,"Parcialmente")</f>
        <v>0</v>
      </c>
      <c r="AY17" s="553"/>
      <c r="AZ17" s="553"/>
      <c r="BA17" s="553"/>
      <c r="BB17" s="553"/>
      <c r="BC17" s="554"/>
      <c r="BD17" s="552">
        <f>COUNTIF('Pasos 1 &amp; 2 Evalúe &amp; Seleccione'!E55:E69,"No")</f>
        <v>0</v>
      </c>
      <c r="BE17" s="553"/>
      <c r="BF17" s="553"/>
      <c r="BG17" s="553"/>
      <c r="BH17" s="553"/>
      <c r="BI17" s="553"/>
      <c r="BJ17" s="554"/>
      <c r="BK17" s="552">
        <f>COUNTIF('Pasos 1 &amp; 2 Evalúe &amp; Seleccione'!E55:E69,"Por confirmar")</f>
        <v>0</v>
      </c>
      <c r="BL17" s="553"/>
      <c r="BM17" s="553"/>
      <c r="BN17" s="553"/>
      <c r="BO17" s="553"/>
      <c r="BP17" s="554"/>
      <c r="BQ17" s="552">
        <f>COUNTIF('Pasos 1 &amp; 2 Evalúe &amp; Seleccione'!E55:E69,"No aplica")</f>
        <v>0</v>
      </c>
      <c r="BR17" s="553"/>
      <c r="BS17" s="553"/>
      <c r="BT17" s="553"/>
      <c r="BU17" s="553"/>
      <c r="BV17" s="554"/>
      <c r="BW17" s="99"/>
      <c r="BX17" s="53"/>
      <c r="BY17" s="53"/>
      <c r="BZ17" s="53"/>
      <c r="CA17" s="53"/>
      <c r="CB17" s="53"/>
      <c r="CC17" s="53"/>
      <c r="CD17" s="53"/>
      <c r="CE17" s="53"/>
      <c r="CF17" s="53"/>
      <c r="CG17" s="53"/>
      <c r="CH17" s="53"/>
      <c r="CI17" s="53"/>
      <c r="CJ17" s="53"/>
      <c r="CK17" s="53"/>
      <c r="CL17" s="53"/>
      <c r="CM17" s="53"/>
      <c r="CN17" s="53"/>
      <c r="CO17" s="53"/>
      <c r="CP17" s="53"/>
      <c r="CQ17" s="53"/>
      <c r="CR17" s="15"/>
      <c r="CS17" s="15"/>
      <c r="CT17" s="15"/>
      <c r="CU17" s="15"/>
      <c r="CV17" s="15"/>
      <c r="CW17" s="15"/>
      <c r="CX17" s="144"/>
    </row>
    <row r="18" spans="1:102" ht="14.4" customHeight="1">
      <c r="A18" s="146"/>
      <c r="B18" s="555" t="s">
        <v>283</v>
      </c>
      <c r="C18" s="556"/>
      <c r="D18" s="556"/>
      <c r="E18" s="556"/>
      <c r="F18" s="556"/>
      <c r="G18" s="556"/>
      <c r="H18" s="556"/>
      <c r="I18" s="556"/>
      <c r="J18" s="556"/>
      <c r="K18" s="556"/>
      <c r="L18" s="557"/>
      <c r="M18" s="552">
        <f>COUNTIF('Pasos 1 &amp; 2 Evalúe &amp; Seleccione'!D71:D82,M14)</f>
        <v>0</v>
      </c>
      <c r="N18" s="553"/>
      <c r="O18" s="553"/>
      <c r="P18" s="553"/>
      <c r="Q18" s="553"/>
      <c r="R18" s="554"/>
      <c r="S18" s="552">
        <f>COUNTIF('Pasos 1 &amp; 2 Evalúe &amp; Seleccione'!D71:D82,"Parcialmente")</f>
        <v>0</v>
      </c>
      <c r="T18" s="553"/>
      <c r="U18" s="553"/>
      <c r="V18" s="553"/>
      <c r="W18" s="553"/>
      <c r="X18" s="554"/>
      <c r="Y18" s="552">
        <f>COUNTIF('Pasos 1 &amp; 2 Evalúe &amp; Seleccione'!D71:D82,"No")</f>
        <v>0</v>
      </c>
      <c r="Z18" s="553"/>
      <c r="AA18" s="553"/>
      <c r="AB18" s="553"/>
      <c r="AC18" s="553"/>
      <c r="AD18" s="554"/>
      <c r="AE18" s="552">
        <f>COUNTIF('Pasos 1 &amp; 2 Evalúe &amp; Seleccione'!D71:D82,"Por confirmar")</f>
        <v>0</v>
      </c>
      <c r="AF18" s="553"/>
      <c r="AG18" s="553"/>
      <c r="AH18" s="553"/>
      <c r="AI18" s="553"/>
      <c r="AJ18" s="553"/>
      <c r="AK18" s="554"/>
      <c r="AL18" s="552">
        <f>COUNTIF('Pasos 1 &amp; 2 Evalúe &amp; Seleccione'!D71:D82,"No aplica")</f>
        <v>0</v>
      </c>
      <c r="AM18" s="553"/>
      <c r="AN18" s="553"/>
      <c r="AO18" s="553"/>
      <c r="AP18" s="553"/>
      <c r="AQ18" s="554"/>
      <c r="AR18" s="552">
        <f>COUNTIF('Pasos 1 &amp; 2 Evalúe &amp; Seleccione'!E71:E82,AR14)</f>
        <v>0</v>
      </c>
      <c r="AS18" s="553"/>
      <c r="AT18" s="553"/>
      <c r="AU18" s="553"/>
      <c r="AV18" s="553"/>
      <c r="AW18" s="554"/>
      <c r="AX18" s="552">
        <f>COUNTIF('Pasos 1 &amp; 2 Evalúe &amp; Seleccione'!E71:E82,"Parcialmente")</f>
        <v>0</v>
      </c>
      <c r="AY18" s="553"/>
      <c r="AZ18" s="553"/>
      <c r="BA18" s="553"/>
      <c r="BB18" s="553"/>
      <c r="BC18" s="554"/>
      <c r="BD18" s="552">
        <f>COUNTIF('Pasos 1 &amp; 2 Evalúe &amp; Seleccione'!E71:E82,"No")</f>
        <v>0</v>
      </c>
      <c r="BE18" s="553"/>
      <c r="BF18" s="553"/>
      <c r="BG18" s="553"/>
      <c r="BH18" s="553"/>
      <c r="BI18" s="553"/>
      <c r="BJ18" s="554"/>
      <c r="BK18" s="552">
        <f>COUNTIF('Pasos 1 &amp; 2 Evalúe &amp; Seleccione'!E71:E82,"Por confirmar")</f>
        <v>0</v>
      </c>
      <c r="BL18" s="553"/>
      <c r="BM18" s="553"/>
      <c r="BN18" s="553"/>
      <c r="BO18" s="553"/>
      <c r="BP18" s="554"/>
      <c r="BQ18" s="552">
        <f>COUNTIF('Pasos 1 &amp; 2 Evalúe &amp; Seleccione'!E71:E82,"No aplica")</f>
        <v>0</v>
      </c>
      <c r="BR18" s="553"/>
      <c r="BS18" s="553"/>
      <c r="BT18" s="553"/>
      <c r="BU18" s="553"/>
      <c r="BV18" s="554"/>
      <c r="BW18" s="99"/>
      <c r="BX18" s="53"/>
      <c r="BY18" s="53"/>
      <c r="BZ18" s="53"/>
      <c r="CA18" s="53"/>
      <c r="CB18" s="53"/>
      <c r="CC18" s="53"/>
      <c r="CD18" s="53"/>
      <c r="CE18" s="53"/>
      <c r="CF18" s="53"/>
      <c r="CG18" s="53"/>
      <c r="CH18" s="53"/>
      <c r="CI18" s="53"/>
      <c r="CJ18" s="53"/>
      <c r="CK18" s="53"/>
      <c r="CL18" s="53"/>
      <c r="CM18" s="53"/>
      <c r="CN18" s="53"/>
      <c r="CO18" s="53"/>
      <c r="CP18" s="53"/>
      <c r="CQ18" s="53"/>
      <c r="CR18" s="15"/>
      <c r="CS18" s="15"/>
      <c r="CT18" s="15"/>
      <c r="CU18" s="15"/>
      <c r="CV18" s="15"/>
      <c r="CW18" s="15"/>
      <c r="CX18" s="144"/>
    </row>
    <row r="19" spans="1:102" ht="14.4" customHeight="1">
      <c r="A19" s="146"/>
      <c r="B19" s="549" t="s">
        <v>284</v>
      </c>
      <c r="C19" s="550"/>
      <c r="D19" s="550"/>
      <c r="E19" s="550"/>
      <c r="F19" s="550"/>
      <c r="G19" s="550"/>
      <c r="H19" s="550"/>
      <c r="I19" s="550"/>
      <c r="J19" s="550"/>
      <c r="K19" s="550"/>
      <c r="L19" s="551"/>
      <c r="M19" s="531">
        <f>SUM(M15:R18)</f>
        <v>0</v>
      </c>
      <c r="N19" s="532"/>
      <c r="O19" s="532"/>
      <c r="P19" s="532"/>
      <c r="Q19" s="532"/>
      <c r="R19" s="533"/>
      <c r="S19" s="531">
        <f>SUM(S15:S18)</f>
        <v>0</v>
      </c>
      <c r="T19" s="532"/>
      <c r="U19" s="532"/>
      <c r="V19" s="532"/>
      <c r="W19" s="532"/>
      <c r="X19" s="533"/>
      <c r="Y19" s="531">
        <f>SUM(Y15:Y18)</f>
        <v>0</v>
      </c>
      <c r="Z19" s="532"/>
      <c r="AA19" s="532"/>
      <c r="AB19" s="532"/>
      <c r="AC19" s="532"/>
      <c r="AD19" s="533"/>
      <c r="AE19" s="531">
        <f>SUM(AE15:AE18)</f>
        <v>0</v>
      </c>
      <c r="AF19" s="532"/>
      <c r="AG19" s="532"/>
      <c r="AH19" s="532"/>
      <c r="AI19" s="532"/>
      <c r="AJ19" s="532"/>
      <c r="AK19" s="533"/>
      <c r="AL19" s="531">
        <f>SUM(AL15:AL18)</f>
        <v>0</v>
      </c>
      <c r="AM19" s="532"/>
      <c r="AN19" s="532"/>
      <c r="AO19" s="532"/>
      <c r="AP19" s="532"/>
      <c r="AQ19" s="533"/>
      <c r="AR19" s="531">
        <f>SUM(AR15:AR18)</f>
        <v>0</v>
      </c>
      <c r="AS19" s="532"/>
      <c r="AT19" s="532"/>
      <c r="AU19" s="532"/>
      <c r="AV19" s="532"/>
      <c r="AW19" s="533"/>
      <c r="AX19" s="531">
        <f>SUM(AX15:AX18)</f>
        <v>0</v>
      </c>
      <c r="AY19" s="532"/>
      <c r="AZ19" s="532"/>
      <c r="BA19" s="532"/>
      <c r="BB19" s="532"/>
      <c r="BC19" s="533"/>
      <c r="BD19" s="531">
        <f>SUM(BD15:BD18)</f>
        <v>0</v>
      </c>
      <c r="BE19" s="532"/>
      <c r="BF19" s="532"/>
      <c r="BG19" s="532"/>
      <c r="BH19" s="532"/>
      <c r="BI19" s="532"/>
      <c r="BJ19" s="533"/>
      <c r="BK19" s="531">
        <f>SUM(BK15:BK18)</f>
        <v>0</v>
      </c>
      <c r="BL19" s="532"/>
      <c r="BM19" s="532"/>
      <c r="BN19" s="532"/>
      <c r="BO19" s="532"/>
      <c r="BP19" s="533"/>
      <c r="BQ19" s="531">
        <f>SUM(BQ15:BQ18)</f>
        <v>0</v>
      </c>
      <c r="BR19" s="532"/>
      <c r="BS19" s="532"/>
      <c r="BT19" s="532"/>
      <c r="BU19" s="532"/>
      <c r="BV19" s="533"/>
      <c r="BW19" s="99"/>
      <c r="BX19" s="53"/>
      <c r="BY19" s="53"/>
      <c r="BZ19" s="53"/>
      <c r="CA19" s="53"/>
      <c r="CB19" s="53"/>
      <c r="CC19" s="53"/>
      <c r="CD19" s="53"/>
      <c r="CE19" s="53"/>
      <c r="CF19" s="53"/>
      <c r="CG19" s="53"/>
      <c r="CH19" s="53"/>
      <c r="CI19" s="53"/>
      <c r="CJ19" s="53"/>
      <c r="CK19" s="53"/>
      <c r="CL19" s="53"/>
      <c r="CM19" s="53"/>
      <c r="CN19" s="53"/>
      <c r="CO19" s="53"/>
      <c r="CP19" s="53"/>
      <c r="CQ19" s="53"/>
      <c r="CR19" s="15"/>
      <c r="CS19" s="15"/>
      <c r="CT19" s="15"/>
      <c r="CU19" s="15"/>
      <c r="CV19" s="15"/>
      <c r="CW19" s="15"/>
      <c r="CX19" s="144"/>
    </row>
    <row r="20" spans="1:102" ht="14.4" customHeight="1">
      <c r="A20" s="143"/>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c r="BI20" s="147"/>
      <c r="BJ20" s="147"/>
      <c r="BK20" s="147"/>
      <c r="BL20" s="147"/>
      <c r="BM20" s="147"/>
      <c r="BN20" s="147"/>
      <c r="BO20" s="147"/>
      <c r="BP20" s="147"/>
      <c r="BQ20" s="148"/>
      <c r="BR20" s="148"/>
      <c r="BS20" s="148"/>
      <c r="BT20" s="148"/>
      <c r="BU20" s="148"/>
      <c r="BV20" s="148"/>
      <c r="BW20" s="53"/>
      <c r="BX20" s="53"/>
      <c r="BY20" s="53"/>
      <c r="BZ20" s="53"/>
      <c r="CA20" s="53"/>
      <c r="CB20" s="53"/>
      <c r="CC20" s="53"/>
      <c r="CD20" s="53"/>
      <c r="CE20" s="53"/>
      <c r="CF20" s="53"/>
      <c r="CG20" s="53"/>
      <c r="CH20" s="53"/>
      <c r="CI20" s="53"/>
      <c r="CJ20" s="53"/>
      <c r="CK20" s="53"/>
      <c r="CL20" s="53"/>
      <c r="CM20" s="53"/>
      <c r="CN20" s="53"/>
      <c r="CO20" s="53"/>
      <c r="CP20" s="53"/>
      <c r="CQ20" s="53"/>
      <c r="CR20" s="15"/>
      <c r="CS20" s="15"/>
      <c r="CT20" s="15"/>
      <c r="CU20" s="15"/>
      <c r="CV20" s="15"/>
      <c r="CW20" s="15"/>
      <c r="CX20" s="144"/>
    </row>
    <row r="21" spans="1:102" ht="26.7" customHeight="1">
      <c r="A21" s="146"/>
      <c r="B21" s="534" t="s">
        <v>285</v>
      </c>
      <c r="C21" s="535"/>
      <c r="D21" s="535"/>
      <c r="E21" s="535"/>
      <c r="F21" s="535"/>
      <c r="G21" s="535"/>
      <c r="H21" s="535"/>
      <c r="I21" s="535"/>
      <c r="J21" s="535"/>
      <c r="K21" s="535"/>
      <c r="L21" s="536"/>
      <c r="M21" s="543" t="s">
        <v>286</v>
      </c>
      <c r="N21" s="544"/>
      <c r="O21" s="544"/>
      <c r="P21" s="544"/>
      <c r="Q21" s="544"/>
      <c r="R21" s="544"/>
      <c r="S21" s="544"/>
      <c r="T21" s="544"/>
      <c r="U21" s="544"/>
      <c r="V21" s="544"/>
      <c r="W21" s="544"/>
      <c r="X21" s="544"/>
      <c r="Y21" s="544"/>
      <c r="Z21" s="544"/>
      <c r="AA21" s="544"/>
      <c r="AB21" s="544"/>
      <c r="AC21" s="544"/>
      <c r="AD21" s="544"/>
      <c r="AE21" s="544"/>
      <c r="AF21" s="544"/>
      <c r="AG21" s="544"/>
      <c r="AH21" s="544"/>
      <c r="AI21" s="544"/>
      <c r="AJ21" s="544"/>
      <c r="AK21" s="544"/>
      <c r="AL21" s="544"/>
      <c r="AM21" s="544"/>
      <c r="AN21" s="544"/>
      <c r="AO21" s="544"/>
      <c r="AP21" s="544"/>
      <c r="AQ21" s="544"/>
      <c r="AR21" s="544"/>
      <c r="AS21" s="544"/>
      <c r="AT21" s="544"/>
      <c r="AU21" s="544"/>
      <c r="AV21" s="544"/>
      <c r="AW21" s="544"/>
      <c r="AX21" s="544"/>
      <c r="AY21" s="544"/>
      <c r="AZ21" s="544"/>
      <c r="BA21" s="544"/>
      <c r="BB21" s="544"/>
      <c r="BC21" s="544"/>
      <c r="BD21" s="544"/>
      <c r="BE21" s="544"/>
      <c r="BF21" s="544"/>
      <c r="BG21" s="544"/>
      <c r="BH21" s="544"/>
      <c r="BI21" s="544"/>
      <c r="BJ21" s="544"/>
      <c r="BK21" s="544"/>
      <c r="BL21" s="544"/>
      <c r="BM21" s="544"/>
      <c r="BN21" s="544"/>
      <c r="BO21" s="544"/>
      <c r="BP21" s="544"/>
      <c r="BQ21" s="149"/>
      <c r="BR21" s="50"/>
      <c r="BS21" s="50"/>
      <c r="BT21" s="50"/>
      <c r="BU21" s="50"/>
      <c r="BV21" s="50"/>
      <c r="BW21" s="53"/>
      <c r="BX21" s="53"/>
      <c r="BY21" s="53"/>
      <c r="BZ21" s="53"/>
      <c r="CA21" s="53"/>
      <c r="CB21" s="53"/>
      <c r="CC21" s="53"/>
      <c r="CD21" s="53"/>
      <c r="CE21" s="53"/>
      <c r="CF21" s="53"/>
      <c r="CG21" s="53"/>
      <c r="CH21" s="53"/>
      <c r="CI21" s="53"/>
      <c r="CJ21" s="53"/>
      <c r="CK21" s="53"/>
      <c r="CL21" s="53"/>
      <c r="CM21" s="53"/>
      <c r="CN21" s="53"/>
      <c r="CO21" s="53"/>
      <c r="CP21" s="53"/>
      <c r="CQ21" s="53"/>
      <c r="CR21" s="15"/>
      <c r="CS21" s="15"/>
      <c r="CT21" s="15"/>
      <c r="CU21" s="15"/>
      <c r="CV21" s="15"/>
      <c r="CW21" s="15"/>
      <c r="CX21" s="144"/>
    </row>
    <row r="22" spans="1:102" ht="13.5" customHeight="1">
      <c r="A22" s="146"/>
      <c r="B22" s="537"/>
      <c r="C22" s="538"/>
      <c r="D22" s="538"/>
      <c r="E22" s="538"/>
      <c r="F22" s="538"/>
      <c r="G22" s="538"/>
      <c r="H22" s="538"/>
      <c r="I22" s="538"/>
      <c r="J22" s="538"/>
      <c r="K22" s="538"/>
      <c r="L22" s="539"/>
      <c r="M22" s="543" t="s">
        <v>267</v>
      </c>
      <c r="N22" s="544"/>
      <c r="O22" s="544"/>
      <c r="P22" s="544"/>
      <c r="Q22" s="544"/>
      <c r="R22" s="544"/>
      <c r="S22" s="544"/>
      <c r="T22" s="544"/>
      <c r="U22" s="544"/>
      <c r="V22" s="544"/>
      <c r="W22" s="544"/>
      <c r="X22" s="544"/>
      <c r="Y22" s="544"/>
      <c r="Z22" s="544"/>
      <c r="AA22" s="544"/>
      <c r="AB22" s="544"/>
      <c r="AC22" s="544"/>
      <c r="AD22" s="544"/>
      <c r="AE22" s="544"/>
      <c r="AF22" s="544"/>
      <c r="AG22" s="544"/>
      <c r="AH22" s="544"/>
      <c r="AI22" s="544"/>
      <c r="AJ22" s="544"/>
      <c r="AK22" s="544"/>
      <c r="AL22" s="545" t="s">
        <v>287</v>
      </c>
      <c r="AM22" s="546"/>
      <c r="AN22" s="546"/>
      <c r="AO22" s="546"/>
      <c r="AP22" s="546"/>
      <c r="AQ22" s="546"/>
      <c r="AR22" s="546"/>
      <c r="AS22" s="546"/>
      <c r="AT22" s="546"/>
      <c r="AU22" s="546"/>
      <c r="AV22" s="546"/>
      <c r="AW22" s="546"/>
      <c r="AX22" s="546"/>
      <c r="AY22" s="546"/>
      <c r="AZ22" s="546"/>
      <c r="BA22" s="546"/>
      <c r="BB22" s="546"/>
      <c r="BC22" s="546"/>
      <c r="BD22" s="546"/>
      <c r="BE22" s="546"/>
      <c r="BF22" s="546"/>
      <c r="BG22" s="546"/>
      <c r="BH22" s="546"/>
      <c r="BI22" s="546"/>
      <c r="BJ22" s="546"/>
      <c r="BK22" s="543" t="s">
        <v>288</v>
      </c>
      <c r="BL22" s="544"/>
      <c r="BM22" s="544"/>
      <c r="BN22" s="544"/>
      <c r="BO22" s="544"/>
      <c r="BP22" s="544"/>
      <c r="BQ22" s="149"/>
      <c r="BR22" s="50"/>
      <c r="BS22" s="50"/>
      <c r="BT22" s="50"/>
      <c r="BU22" s="50"/>
      <c r="BV22" s="50"/>
      <c r="BW22" s="53"/>
      <c r="BX22" s="53"/>
      <c r="BY22" s="53"/>
      <c r="BZ22" s="53"/>
      <c r="CA22" s="53"/>
      <c r="CB22" s="53"/>
      <c r="CC22" s="53"/>
      <c r="CD22" s="53"/>
      <c r="CE22" s="53"/>
      <c r="CF22" s="53"/>
      <c r="CG22" s="53"/>
      <c r="CH22" s="53"/>
      <c r="CI22" s="53"/>
      <c r="CJ22" s="53"/>
      <c r="CK22" s="53"/>
      <c r="CL22" s="53"/>
      <c r="CM22" s="53"/>
      <c r="CN22" s="53"/>
      <c r="CO22" s="53"/>
      <c r="CP22" s="53"/>
      <c r="CQ22" s="53"/>
      <c r="CR22" s="15"/>
      <c r="CS22" s="15"/>
      <c r="CT22" s="15"/>
      <c r="CU22" s="15"/>
      <c r="CV22" s="15"/>
      <c r="CW22" s="15"/>
      <c r="CX22" s="144"/>
    </row>
    <row r="23" spans="1:102" ht="91.35" customHeight="1">
      <c r="A23" s="146"/>
      <c r="B23" s="540"/>
      <c r="C23" s="541"/>
      <c r="D23" s="541"/>
      <c r="E23" s="541"/>
      <c r="F23" s="541"/>
      <c r="G23" s="541"/>
      <c r="H23" s="541"/>
      <c r="I23" s="541"/>
      <c r="J23" s="541"/>
      <c r="K23" s="541"/>
      <c r="L23" s="542"/>
      <c r="M23" s="547" t="s">
        <v>289</v>
      </c>
      <c r="N23" s="544"/>
      <c r="O23" s="544"/>
      <c r="P23" s="544"/>
      <c r="Q23" s="544"/>
      <c r="R23" s="544"/>
      <c r="S23" s="543" t="s">
        <v>290</v>
      </c>
      <c r="T23" s="544"/>
      <c r="U23" s="544"/>
      <c r="V23" s="544"/>
      <c r="W23" s="544"/>
      <c r="X23" s="544"/>
      <c r="Y23" s="543" t="s">
        <v>291</v>
      </c>
      <c r="Z23" s="544"/>
      <c r="AA23" s="544"/>
      <c r="AB23" s="544"/>
      <c r="AC23" s="544"/>
      <c r="AD23" s="544"/>
      <c r="AE23" s="543" t="s">
        <v>292</v>
      </c>
      <c r="AF23" s="544"/>
      <c r="AG23" s="544"/>
      <c r="AH23" s="544"/>
      <c r="AI23" s="544"/>
      <c r="AJ23" s="544"/>
      <c r="AK23" s="544"/>
      <c r="AL23" s="548" t="s">
        <v>289</v>
      </c>
      <c r="AM23" s="546"/>
      <c r="AN23" s="546"/>
      <c r="AO23" s="546"/>
      <c r="AP23" s="546"/>
      <c r="AQ23" s="546"/>
      <c r="AR23" s="545" t="s">
        <v>290</v>
      </c>
      <c r="AS23" s="546"/>
      <c r="AT23" s="546"/>
      <c r="AU23" s="546"/>
      <c r="AV23" s="546"/>
      <c r="AW23" s="546"/>
      <c r="AX23" s="545" t="s">
        <v>291</v>
      </c>
      <c r="AY23" s="546"/>
      <c r="AZ23" s="546"/>
      <c r="BA23" s="546"/>
      <c r="BB23" s="546"/>
      <c r="BC23" s="546"/>
      <c r="BD23" s="545" t="s">
        <v>292</v>
      </c>
      <c r="BE23" s="546"/>
      <c r="BF23" s="546"/>
      <c r="BG23" s="546"/>
      <c r="BH23" s="546"/>
      <c r="BI23" s="546"/>
      <c r="BJ23" s="546"/>
      <c r="BK23" s="544"/>
      <c r="BL23" s="544"/>
      <c r="BM23" s="544"/>
      <c r="BN23" s="544"/>
      <c r="BO23" s="544"/>
      <c r="BP23" s="544"/>
      <c r="BQ23" s="149"/>
      <c r="BR23" s="50"/>
      <c r="BS23" s="50"/>
      <c r="BT23" s="50"/>
      <c r="BU23" s="50"/>
      <c r="BV23" s="50"/>
      <c r="BW23" s="53"/>
      <c r="BX23" s="53"/>
      <c r="BY23" s="53"/>
      <c r="BZ23" s="53"/>
      <c r="CA23" s="53"/>
      <c r="CB23" s="53"/>
      <c r="CC23" s="53"/>
      <c r="CD23" s="53"/>
      <c r="CE23" s="53"/>
      <c r="CF23" s="53"/>
      <c r="CG23" s="53"/>
      <c r="CH23" s="53"/>
      <c r="CI23" s="53"/>
      <c r="CJ23" s="53"/>
      <c r="CK23" s="53"/>
      <c r="CL23" s="53"/>
      <c r="CM23" s="53"/>
      <c r="CN23" s="53"/>
      <c r="CO23" s="53"/>
      <c r="CP23" s="53"/>
      <c r="CQ23" s="53"/>
      <c r="CR23" s="15"/>
      <c r="CS23" s="15"/>
      <c r="CT23" s="15"/>
      <c r="CU23" s="15"/>
      <c r="CV23" s="15"/>
      <c r="CW23" s="15"/>
      <c r="CX23" s="144"/>
    </row>
    <row r="24" spans="1:102" ht="30.9" customHeight="1">
      <c r="A24" s="146"/>
      <c r="B24" s="523" t="str">
        <f>Y2</f>
        <v>Digite el nombre del parque</v>
      </c>
      <c r="C24" s="524"/>
      <c r="D24" s="524"/>
      <c r="E24" s="524"/>
      <c r="F24" s="524"/>
      <c r="G24" s="524"/>
      <c r="H24" s="524"/>
      <c r="I24" s="524"/>
      <c r="J24" s="524"/>
      <c r="K24" s="524"/>
      <c r="L24" s="525"/>
      <c r="M24" s="526">
        <f>COUNTIF('Pasos 1 &amp; 2 Evalúe &amp; Seleccione'!D12:D82,M14)</f>
        <v>0</v>
      </c>
      <c r="N24" s="527"/>
      <c r="O24" s="527"/>
      <c r="P24" s="527"/>
      <c r="Q24" s="527"/>
      <c r="R24" s="528"/>
      <c r="S24" s="529">
        <f>64-AL19</f>
        <v>64</v>
      </c>
      <c r="T24" s="529"/>
      <c r="U24" s="529"/>
      <c r="V24" s="529"/>
      <c r="W24" s="529"/>
      <c r="X24" s="529"/>
      <c r="Y24" s="520">
        <f>M24/S24</f>
        <v>0</v>
      </c>
      <c r="Z24" s="521"/>
      <c r="AA24" s="521"/>
      <c r="AB24" s="521"/>
      <c r="AC24" s="521"/>
      <c r="AD24" s="522"/>
      <c r="AE24" s="529">
        <f>COUNTIF('Pasos 1 &amp; 2 Evalúe &amp; Seleccione'!D12:D82,"Por confirmar")</f>
        <v>0</v>
      </c>
      <c r="AF24" s="529"/>
      <c r="AG24" s="529"/>
      <c r="AH24" s="529"/>
      <c r="AI24" s="529"/>
      <c r="AJ24" s="529"/>
      <c r="AK24" s="529"/>
      <c r="AL24" s="529">
        <f>COUNTIF('Pasos 1 &amp; 2 Evalúe &amp; Seleccione'!E12:E82,AR14)</f>
        <v>0</v>
      </c>
      <c r="AM24" s="529"/>
      <c r="AN24" s="529"/>
      <c r="AO24" s="529"/>
      <c r="AP24" s="529"/>
      <c r="AQ24" s="529"/>
      <c r="AR24" s="529">
        <f>64-BQ19</f>
        <v>64</v>
      </c>
      <c r="AS24" s="529"/>
      <c r="AT24" s="529"/>
      <c r="AU24" s="529"/>
      <c r="AV24" s="529"/>
      <c r="AW24" s="529"/>
      <c r="AX24" s="530">
        <f>AL24/AR24</f>
        <v>0</v>
      </c>
      <c r="AY24" s="530"/>
      <c r="AZ24" s="530"/>
      <c r="BA24" s="530"/>
      <c r="BB24" s="530"/>
      <c r="BC24" s="530"/>
      <c r="BD24" s="529">
        <f>COUNTIF('Pasos 1 &amp; 2 Evalúe &amp; Seleccione'!E12:E82,"Por confirmar")</f>
        <v>0</v>
      </c>
      <c r="BE24" s="529"/>
      <c r="BF24" s="529"/>
      <c r="BG24" s="529"/>
      <c r="BH24" s="529"/>
      <c r="BI24" s="529"/>
      <c r="BJ24" s="529"/>
      <c r="BK24" s="520">
        <f>AX24-Y24</f>
        <v>0</v>
      </c>
      <c r="BL24" s="521"/>
      <c r="BM24" s="521"/>
      <c r="BN24" s="521"/>
      <c r="BO24" s="521"/>
      <c r="BP24" s="522"/>
      <c r="BQ24" s="149"/>
      <c r="BR24" s="50"/>
      <c r="BS24" s="50"/>
      <c r="BT24" s="50"/>
      <c r="BU24" s="50"/>
      <c r="BV24" s="50"/>
      <c r="BW24" s="53"/>
      <c r="BX24" s="53"/>
      <c r="BY24" s="53"/>
      <c r="BZ24" s="53"/>
      <c r="CA24" s="53"/>
      <c r="CB24" s="53"/>
      <c r="CC24" s="53"/>
      <c r="CD24" s="53"/>
      <c r="CE24" s="53"/>
      <c r="CF24" s="53"/>
      <c r="CG24" s="53"/>
      <c r="CH24" s="53"/>
      <c r="CI24" s="53"/>
      <c r="CJ24" s="53"/>
      <c r="CK24" s="53"/>
      <c r="CL24" s="53"/>
      <c r="CM24" s="53"/>
      <c r="CN24" s="53"/>
      <c r="CO24" s="53"/>
      <c r="CP24" s="53"/>
      <c r="CQ24" s="53"/>
      <c r="CR24" s="15"/>
      <c r="CS24" s="15"/>
      <c r="CT24" s="15"/>
      <c r="CU24" s="15"/>
      <c r="CV24" s="15"/>
      <c r="CW24" s="15"/>
      <c r="CX24" s="144"/>
    </row>
    <row r="25" spans="1:102" ht="14.4" customHeight="1">
      <c r="A25" s="143"/>
      <c r="B25" s="142"/>
      <c r="C25" s="142"/>
      <c r="D25" s="142"/>
      <c r="E25" s="142"/>
      <c r="F25" s="142"/>
      <c r="G25" s="142"/>
      <c r="H25" s="142"/>
      <c r="I25" s="142"/>
      <c r="J25" s="142"/>
      <c r="K25" s="142"/>
      <c r="L25" s="142"/>
      <c r="M25" s="142"/>
      <c r="N25" s="142"/>
      <c r="O25" s="142"/>
      <c r="P25" s="142"/>
      <c r="Q25" s="142"/>
      <c r="R25" s="142"/>
      <c r="S25" s="142"/>
      <c r="T25" s="142"/>
      <c r="U25" s="142"/>
      <c r="V25" s="142"/>
      <c r="W25" s="142"/>
      <c r="X25" s="142"/>
      <c r="Y25" s="142"/>
      <c r="Z25" s="142"/>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53"/>
      <c r="BR25" s="53"/>
      <c r="BS25" s="53"/>
      <c r="BT25" s="53"/>
      <c r="BU25" s="53"/>
      <c r="BV25" s="53"/>
      <c r="BW25" s="53"/>
      <c r="BX25" s="53"/>
      <c r="BY25" s="53"/>
      <c r="BZ25" s="53"/>
      <c r="CA25" s="53"/>
      <c r="CB25" s="53"/>
      <c r="CC25" s="53"/>
      <c r="CD25" s="53"/>
      <c r="CE25" s="53"/>
      <c r="CF25" s="53"/>
      <c r="CG25" s="53"/>
      <c r="CH25" s="53"/>
      <c r="CI25" s="53"/>
      <c r="CJ25" s="53"/>
      <c r="CK25" s="53"/>
      <c r="CL25" s="53"/>
      <c r="CM25" s="53"/>
      <c r="CN25" s="53"/>
      <c r="CO25" s="53"/>
      <c r="CP25" s="53"/>
      <c r="CQ25" s="53"/>
      <c r="CR25" s="15"/>
      <c r="CS25" s="15"/>
      <c r="CT25" s="15"/>
      <c r="CU25" s="15"/>
      <c r="CV25" s="15"/>
      <c r="CW25" s="15"/>
      <c r="CX25" s="144"/>
    </row>
    <row r="26" spans="1:102" ht="14.4" customHeight="1">
      <c r="A26" s="143"/>
      <c r="B26" s="53"/>
      <c r="C26" s="53"/>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150"/>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15"/>
      <c r="CS26" s="15"/>
      <c r="CT26" s="15"/>
      <c r="CU26" s="15"/>
      <c r="CV26" s="15"/>
      <c r="CW26" s="15"/>
      <c r="CX26" s="144"/>
    </row>
    <row r="27" spans="1:102" ht="14.4" customHeight="1">
      <c r="A27" s="143"/>
      <c r="B27" s="53"/>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15"/>
      <c r="CS27" s="15"/>
      <c r="CT27" s="15"/>
      <c r="CU27" s="15"/>
      <c r="CV27" s="15"/>
      <c r="CW27" s="15"/>
      <c r="CX27" s="144"/>
    </row>
    <row r="28" spans="1:102" ht="14.4" customHeight="1">
      <c r="A28" s="143"/>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15"/>
      <c r="CS28" s="15"/>
      <c r="CT28" s="15"/>
      <c r="CU28" s="15"/>
      <c r="CV28" s="15"/>
      <c r="CW28" s="15"/>
      <c r="CX28" s="144"/>
    </row>
    <row r="29" spans="1:102" ht="14.4" customHeight="1">
      <c r="A29" s="143"/>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15"/>
      <c r="CS29" s="15"/>
      <c r="CT29" s="15"/>
      <c r="CU29" s="15"/>
      <c r="CV29" s="15"/>
      <c r="CW29" s="15"/>
      <c r="CX29" s="144"/>
    </row>
    <row r="30" spans="1:102" ht="14.4" customHeight="1">
      <c r="A30" s="143"/>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15"/>
      <c r="CS30" s="15"/>
      <c r="CT30" s="15"/>
      <c r="CU30" s="15"/>
      <c r="CV30" s="15"/>
      <c r="CW30" s="15"/>
      <c r="CX30" s="144"/>
    </row>
    <row r="31" spans="1:102" ht="14.4" customHeight="1">
      <c r="A31" s="143"/>
      <c r="B31" s="53"/>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15"/>
      <c r="CS31" s="15"/>
      <c r="CT31" s="15"/>
      <c r="CU31" s="15"/>
      <c r="CV31" s="15"/>
      <c r="CW31" s="15"/>
      <c r="CX31" s="144"/>
    </row>
    <row r="32" spans="1:102" ht="14.4" customHeight="1">
      <c r="A32" s="143"/>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15"/>
      <c r="CS32" s="15"/>
      <c r="CT32" s="15"/>
      <c r="CU32" s="15"/>
      <c r="CV32" s="15"/>
      <c r="CW32" s="15"/>
      <c r="CX32" s="144"/>
    </row>
    <row r="33" spans="1:102" ht="14.4" customHeight="1">
      <c r="A33" s="143"/>
      <c r="B33" s="53"/>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15"/>
      <c r="CS33" s="15"/>
      <c r="CT33" s="15"/>
      <c r="CU33" s="15"/>
      <c r="CV33" s="15"/>
      <c r="CW33" s="15"/>
      <c r="CX33" s="144"/>
    </row>
    <row r="34" spans="1:102" ht="14.4" customHeight="1">
      <c r="A34" s="143"/>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15"/>
      <c r="CS34" s="15"/>
      <c r="CT34" s="15"/>
      <c r="CU34" s="15"/>
      <c r="CV34" s="15"/>
      <c r="CW34" s="15"/>
      <c r="CX34" s="144"/>
    </row>
    <row r="35" spans="1:102" ht="14.4" customHeight="1">
      <c r="A35" s="14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c r="CE35" s="53"/>
      <c r="CF35" s="53"/>
      <c r="CG35" s="53"/>
      <c r="CH35" s="53"/>
      <c r="CI35" s="53"/>
      <c r="CJ35" s="53"/>
      <c r="CK35" s="53"/>
      <c r="CL35" s="53"/>
      <c r="CM35" s="53"/>
      <c r="CN35" s="53"/>
      <c r="CO35" s="53"/>
      <c r="CP35" s="53"/>
      <c r="CQ35" s="53"/>
      <c r="CR35" s="15"/>
      <c r="CS35" s="15"/>
      <c r="CT35" s="15"/>
      <c r="CU35" s="15"/>
      <c r="CV35" s="15"/>
      <c r="CW35" s="15"/>
      <c r="CX35" s="144"/>
    </row>
    <row r="36" spans="1:102" ht="14.4" customHeight="1">
      <c r="A36" s="143"/>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15"/>
      <c r="CS36" s="15"/>
      <c r="CT36" s="15"/>
      <c r="CU36" s="15"/>
      <c r="CV36" s="15"/>
      <c r="CW36" s="15"/>
      <c r="CX36" s="144"/>
    </row>
    <row r="37" spans="1:102" ht="14.4" customHeight="1">
      <c r="A37" s="143"/>
      <c r="B37" s="53"/>
      <c r="C37" s="53"/>
      <c r="D37" s="53"/>
      <c r="E37" s="53"/>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15"/>
      <c r="CS37" s="15"/>
      <c r="CT37" s="15"/>
      <c r="CU37" s="15"/>
      <c r="CV37" s="15"/>
      <c r="CW37" s="15"/>
      <c r="CX37" s="144"/>
    </row>
    <row r="38" spans="1:102" ht="14.4" customHeight="1">
      <c r="A38" s="143"/>
      <c r="B38" s="53"/>
      <c r="C38" s="53"/>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c r="BO38" s="53"/>
      <c r="BP38" s="53"/>
      <c r="BQ38" s="53"/>
      <c r="BR38" s="53"/>
      <c r="BS38" s="53"/>
      <c r="BT38" s="53"/>
      <c r="BU38" s="53"/>
      <c r="BV38" s="53"/>
      <c r="BW38" s="53"/>
      <c r="BX38" s="53"/>
      <c r="BY38" s="53"/>
      <c r="BZ38" s="53"/>
      <c r="CA38" s="53"/>
      <c r="CB38" s="53"/>
      <c r="CC38" s="53"/>
      <c r="CD38" s="53"/>
      <c r="CE38" s="53"/>
      <c r="CF38" s="53"/>
      <c r="CG38" s="53"/>
      <c r="CH38" s="53"/>
      <c r="CI38" s="53"/>
      <c r="CJ38" s="53"/>
      <c r="CK38" s="53"/>
      <c r="CL38" s="53"/>
      <c r="CM38" s="53"/>
      <c r="CN38" s="53"/>
      <c r="CO38" s="53"/>
      <c r="CP38" s="53"/>
      <c r="CQ38" s="53"/>
      <c r="CR38" s="15"/>
      <c r="CS38" s="15"/>
      <c r="CT38" s="15"/>
      <c r="CU38" s="15"/>
      <c r="CV38" s="15"/>
      <c r="CW38" s="15"/>
      <c r="CX38" s="144"/>
    </row>
    <row r="39" spans="1:102" ht="14.4" customHeight="1">
      <c r="A39" s="143"/>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15"/>
      <c r="CS39" s="15"/>
      <c r="CT39" s="15"/>
      <c r="CU39" s="15"/>
      <c r="CV39" s="15"/>
      <c r="CW39" s="15"/>
      <c r="CX39" s="144"/>
    </row>
    <row r="40" spans="1:102" ht="14.4" customHeight="1">
      <c r="A40" s="14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15"/>
      <c r="CS40" s="15"/>
      <c r="CT40" s="15"/>
      <c r="CU40" s="15"/>
      <c r="CV40" s="15"/>
      <c r="CW40" s="15"/>
      <c r="CX40" s="144"/>
    </row>
    <row r="41" spans="1:102" ht="14.4" customHeight="1">
      <c r="A41" s="143"/>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15"/>
      <c r="CS41" s="15"/>
      <c r="CT41" s="15"/>
      <c r="CU41" s="15"/>
      <c r="CV41" s="15"/>
      <c r="CW41" s="15"/>
      <c r="CX41" s="144"/>
    </row>
    <row r="42" spans="1:102" ht="14.4" customHeight="1">
      <c r="A42" s="143"/>
      <c r="B42" s="53"/>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15"/>
      <c r="CS42" s="15"/>
      <c r="CT42" s="15"/>
      <c r="CU42" s="15"/>
      <c r="CV42" s="15"/>
      <c r="CW42" s="15"/>
      <c r="CX42" s="144"/>
    </row>
    <row r="43" spans="1:102" ht="14.4" customHeight="1">
      <c r="A43" s="143"/>
      <c r="B43" s="53"/>
      <c r="C43" s="53"/>
      <c r="D43" s="53"/>
      <c r="E43" s="53"/>
      <c r="F43" s="53"/>
      <c r="G43" s="53"/>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15"/>
      <c r="CS43" s="15"/>
      <c r="CT43" s="15"/>
      <c r="CU43" s="15"/>
      <c r="CV43" s="15"/>
      <c r="CW43" s="15"/>
      <c r="CX43" s="144"/>
    </row>
    <row r="44" spans="1:102" ht="14.4" customHeight="1">
      <c r="A44" s="143"/>
      <c r="B44" s="53"/>
      <c r="C44" s="53"/>
      <c r="D44" s="53"/>
      <c r="E44" s="53"/>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15"/>
      <c r="CS44" s="15"/>
      <c r="CT44" s="15"/>
      <c r="CU44" s="15"/>
      <c r="CV44" s="15"/>
      <c r="CW44" s="15"/>
      <c r="CX44" s="144"/>
    </row>
    <row r="45" spans="1:102" ht="14.4" customHeight="1">
      <c r="A45" s="143"/>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15"/>
      <c r="CS45" s="15"/>
      <c r="CT45" s="15"/>
      <c r="CU45" s="15"/>
      <c r="CV45" s="15"/>
      <c r="CW45" s="15"/>
      <c r="CX45" s="144"/>
    </row>
    <row r="46" spans="1:102" ht="14.4" customHeight="1">
      <c r="A46" s="143"/>
      <c r="B46" s="53"/>
      <c r="C46" s="53"/>
      <c r="D46" s="5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15"/>
      <c r="CS46" s="15"/>
      <c r="CT46" s="15"/>
      <c r="CU46" s="15"/>
      <c r="CV46" s="15"/>
      <c r="CW46" s="15"/>
      <c r="CX46" s="144"/>
    </row>
    <row r="47" spans="1:102" ht="14.4" customHeight="1">
      <c r="A47" s="143"/>
      <c r="B47" s="53"/>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15"/>
      <c r="CS47" s="15"/>
      <c r="CT47" s="15"/>
      <c r="CU47" s="15"/>
      <c r="CV47" s="15"/>
      <c r="CW47" s="15"/>
      <c r="CX47" s="144"/>
    </row>
    <row r="48" spans="1:102" ht="14.4" customHeight="1">
      <c r="A48" s="143"/>
      <c r="B48" s="53"/>
      <c r="C48" s="53"/>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3"/>
      <c r="BU48" s="53"/>
      <c r="BV48" s="53"/>
      <c r="BW48" s="53"/>
      <c r="BX48" s="53"/>
      <c r="BY48" s="53"/>
      <c r="BZ48" s="53"/>
      <c r="CA48" s="53"/>
      <c r="CB48" s="53"/>
      <c r="CC48" s="53"/>
      <c r="CD48" s="53"/>
      <c r="CE48" s="53"/>
      <c r="CF48" s="53"/>
      <c r="CG48" s="53"/>
      <c r="CH48" s="53"/>
      <c r="CI48" s="53"/>
      <c r="CJ48" s="53"/>
      <c r="CK48" s="53"/>
      <c r="CL48" s="53"/>
      <c r="CM48" s="53"/>
      <c r="CN48" s="53"/>
      <c r="CO48" s="53"/>
      <c r="CP48" s="53"/>
      <c r="CQ48" s="53"/>
      <c r="CR48" s="15"/>
      <c r="CS48" s="15"/>
      <c r="CT48" s="15"/>
      <c r="CU48" s="15"/>
      <c r="CV48" s="15"/>
      <c r="CW48" s="15"/>
      <c r="CX48" s="144"/>
    </row>
    <row r="49" spans="1:102" ht="14.4" customHeight="1">
      <c r="A49" s="143"/>
      <c r="B49" s="53"/>
      <c r="C49" s="53"/>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53"/>
      <c r="BM49" s="53"/>
      <c r="BN49" s="53"/>
      <c r="BO49" s="53"/>
      <c r="BP49" s="53"/>
      <c r="BQ49" s="53"/>
      <c r="BR49" s="53"/>
      <c r="BS49" s="53"/>
      <c r="BT49" s="53"/>
      <c r="BU49" s="53"/>
      <c r="BV49" s="53"/>
      <c r="BW49" s="53"/>
      <c r="BX49" s="53"/>
      <c r="BY49" s="53"/>
      <c r="BZ49" s="53"/>
      <c r="CA49" s="53"/>
      <c r="CB49" s="53"/>
      <c r="CC49" s="53"/>
      <c r="CD49" s="53"/>
      <c r="CE49" s="53"/>
      <c r="CF49" s="53"/>
      <c r="CG49" s="53"/>
      <c r="CH49" s="53"/>
      <c r="CI49" s="53"/>
      <c r="CJ49" s="53"/>
      <c r="CK49" s="53"/>
      <c r="CL49" s="53"/>
      <c r="CM49" s="53"/>
      <c r="CN49" s="53"/>
      <c r="CO49" s="53"/>
      <c r="CP49" s="53"/>
      <c r="CQ49" s="53"/>
      <c r="CR49" s="15"/>
      <c r="CS49" s="15"/>
      <c r="CT49" s="15"/>
      <c r="CU49" s="15"/>
      <c r="CV49" s="15"/>
      <c r="CW49" s="15"/>
      <c r="CX49" s="144"/>
    </row>
    <row r="50" spans="1:102" ht="14.4" customHeight="1">
      <c r="A50" s="143"/>
      <c r="B50" s="53"/>
      <c r="C50" s="53"/>
      <c r="D50" s="5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53"/>
      <c r="BM50" s="53"/>
      <c r="BN50" s="53"/>
      <c r="BO50" s="53"/>
      <c r="BP50" s="53"/>
      <c r="BQ50" s="53"/>
      <c r="BR50" s="53"/>
      <c r="BS50" s="53"/>
      <c r="BT50" s="53"/>
      <c r="BU50" s="53"/>
      <c r="BV50" s="53"/>
      <c r="BW50" s="53"/>
      <c r="BX50" s="53"/>
      <c r="BY50" s="53"/>
      <c r="BZ50" s="53"/>
      <c r="CA50" s="53"/>
      <c r="CB50" s="53"/>
      <c r="CC50" s="53"/>
      <c r="CD50" s="53"/>
      <c r="CE50" s="53"/>
      <c r="CF50" s="53"/>
      <c r="CG50" s="53"/>
      <c r="CH50" s="53"/>
      <c r="CI50" s="53"/>
      <c r="CJ50" s="53"/>
      <c r="CK50" s="53"/>
      <c r="CL50" s="53"/>
      <c r="CM50" s="53"/>
      <c r="CN50" s="53"/>
      <c r="CO50" s="53"/>
      <c r="CP50" s="53"/>
      <c r="CQ50" s="53"/>
      <c r="CR50" s="15"/>
      <c r="CS50" s="15"/>
      <c r="CT50" s="15"/>
      <c r="CU50" s="15"/>
      <c r="CV50" s="15"/>
      <c r="CW50" s="15"/>
      <c r="CX50" s="144"/>
    </row>
    <row r="51" spans="1:102" ht="14.4" customHeight="1">
      <c r="A51" s="143"/>
      <c r="B51" s="53"/>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15"/>
      <c r="CS51" s="15"/>
      <c r="CT51" s="15"/>
      <c r="CU51" s="15"/>
      <c r="CV51" s="15"/>
      <c r="CW51" s="15"/>
      <c r="CX51" s="144"/>
    </row>
    <row r="52" spans="1:102" ht="14.4" customHeight="1">
      <c r="A52" s="143"/>
      <c r="B52" s="53"/>
      <c r="C52" s="53"/>
      <c r="D52" s="53"/>
      <c r="E52" s="53"/>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15"/>
      <c r="CS52" s="15"/>
      <c r="CT52" s="15"/>
      <c r="CU52" s="15"/>
      <c r="CV52" s="15"/>
      <c r="CW52" s="15"/>
      <c r="CX52" s="144"/>
    </row>
    <row r="53" spans="1:102" ht="14.4" customHeight="1">
      <c r="A53" s="143"/>
      <c r="B53" s="53"/>
      <c r="C53" s="53"/>
      <c r="D53" s="53"/>
      <c r="E53" s="53"/>
      <c r="F53" s="53"/>
      <c r="G53" s="53"/>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c r="BC53" s="53"/>
      <c r="BD53" s="53"/>
      <c r="BE53" s="53"/>
      <c r="BF53" s="53"/>
      <c r="BG53" s="53"/>
      <c r="BH53" s="53"/>
      <c r="BI53" s="53"/>
      <c r="BJ53" s="53"/>
      <c r="BK53" s="53"/>
      <c r="BL53" s="53"/>
      <c r="BM53" s="53"/>
      <c r="BN53" s="53"/>
      <c r="BO53" s="53"/>
      <c r="BP53" s="53"/>
      <c r="BQ53" s="53"/>
      <c r="BR53" s="53"/>
      <c r="BS53" s="53"/>
      <c r="BT53" s="53"/>
      <c r="BU53" s="53"/>
      <c r="BV53" s="53"/>
      <c r="BW53" s="53"/>
      <c r="BX53" s="53"/>
      <c r="BY53" s="53"/>
      <c r="BZ53" s="53"/>
      <c r="CA53" s="53"/>
      <c r="CB53" s="53"/>
      <c r="CC53" s="53"/>
      <c r="CD53" s="53"/>
      <c r="CE53" s="53"/>
      <c r="CF53" s="53"/>
      <c r="CG53" s="53"/>
      <c r="CH53" s="53"/>
      <c r="CI53" s="53"/>
      <c r="CJ53" s="53"/>
      <c r="CK53" s="53"/>
      <c r="CL53" s="53"/>
      <c r="CM53" s="53"/>
      <c r="CN53" s="53"/>
      <c r="CO53" s="53"/>
      <c r="CP53" s="53"/>
      <c r="CQ53" s="53"/>
      <c r="CR53" s="15"/>
      <c r="CS53" s="15"/>
      <c r="CT53" s="15"/>
      <c r="CU53" s="15"/>
      <c r="CV53" s="15"/>
      <c r="CW53" s="15"/>
      <c r="CX53" s="144"/>
    </row>
    <row r="54" spans="1:102" ht="14.4" customHeight="1">
      <c r="A54" s="143"/>
      <c r="B54" s="53"/>
      <c r="C54" s="53"/>
      <c r="D54" s="53"/>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c r="BC54" s="53"/>
      <c r="BD54" s="53"/>
      <c r="BE54" s="53"/>
      <c r="BF54" s="53"/>
      <c r="BG54" s="53"/>
      <c r="BH54" s="53"/>
      <c r="BI54" s="53"/>
      <c r="BJ54" s="53"/>
      <c r="BK54" s="53"/>
      <c r="BL54" s="53"/>
      <c r="BM54" s="53"/>
      <c r="BN54" s="53"/>
      <c r="BO54" s="53"/>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15"/>
      <c r="CS54" s="15"/>
      <c r="CT54" s="15"/>
      <c r="CU54" s="15"/>
      <c r="CV54" s="15"/>
      <c r="CW54" s="15"/>
      <c r="CX54" s="144"/>
    </row>
    <row r="55" spans="1:102" ht="26.1" customHeight="1">
      <c r="A55" s="143"/>
      <c r="B55" s="145" t="s">
        <v>293</v>
      </c>
      <c r="C55" s="53"/>
      <c r="D55" s="53"/>
      <c r="E55" s="53"/>
      <c r="F55" s="53"/>
      <c r="G55" s="53"/>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c r="BC55" s="53"/>
      <c r="BD55" s="53"/>
      <c r="BE55" s="53"/>
      <c r="BF55" s="53"/>
      <c r="BG55" s="53"/>
      <c r="BH55" s="53"/>
      <c r="BI55" s="53"/>
      <c r="BJ55" s="53"/>
      <c r="BK55" s="53"/>
      <c r="BL55" s="53"/>
      <c r="BM55" s="53"/>
      <c r="BN55" s="53"/>
      <c r="BO55" s="53"/>
      <c r="BP55" s="53"/>
      <c r="BQ55" s="53"/>
      <c r="BR55" s="53"/>
      <c r="BS55" s="53"/>
      <c r="BT55" s="53"/>
      <c r="BU55" s="53"/>
      <c r="BV55" s="53"/>
      <c r="BW55" s="53"/>
      <c r="BX55" s="53"/>
      <c r="BY55" s="53"/>
      <c r="BZ55" s="53"/>
      <c r="CA55" s="53"/>
      <c r="CB55" s="53"/>
      <c r="CC55" s="53"/>
      <c r="CD55" s="53"/>
      <c r="CE55" s="53"/>
      <c r="CF55" s="53"/>
      <c r="CG55" s="53"/>
      <c r="CH55" s="53"/>
      <c r="CI55" s="53"/>
      <c r="CJ55" s="53"/>
      <c r="CK55" s="53"/>
      <c r="CL55" s="53"/>
      <c r="CM55" s="53"/>
      <c r="CN55" s="53"/>
      <c r="CO55" s="53"/>
      <c r="CP55" s="53"/>
      <c r="CQ55" s="53"/>
      <c r="CR55" s="15"/>
      <c r="CS55" s="15"/>
      <c r="CT55" s="15"/>
      <c r="CU55" s="15"/>
      <c r="CV55" s="15"/>
      <c r="CW55" s="15"/>
      <c r="CX55" s="144"/>
    </row>
    <row r="56" spans="1:102" ht="15.6" customHeight="1">
      <c r="A56" s="143"/>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2"/>
      <c r="AY56" s="102"/>
      <c r="AZ56" s="102"/>
      <c r="BA56" s="102"/>
      <c r="BB56" s="102"/>
      <c r="BC56" s="102"/>
      <c r="BD56" s="102"/>
      <c r="BE56" s="102"/>
      <c r="BF56" s="102"/>
      <c r="BG56" s="102"/>
      <c r="BH56" s="102"/>
      <c r="BI56" s="102"/>
      <c r="BJ56" s="102"/>
      <c r="BK56" s="102"/>
      <c r="BL56" s="102"/>
      <c r="BM56" s="102"/>
      <c r="BN56" s="102"/>
      <c r="BO56" s="102"/>
      <c r="BP56" s="102"/>
      <c r="BQ56" s="102"/>
      <c r="BR56" s="102"/>
      <c r="BS56" s="102"/>
      <c r="BT56" s="102"/>
      <c r="BU56" s="102"/>
      <c r="BV56" s="102"/>
      <c r="BW56" s="102"/>
      <c r="BX56" s="102"/>
      <c r="BY56" s="102"/>
      <c r="BZ56" s="102"/>
      <c r="CA56" s="53"/>
      <c r="CB56" s="53"/>
      <c r="CC56" s="53"/>
      <c r="CD56" s="53"/>
      <c r="CE56" s="53"/>
      <c r="CF56" s="53"/>
      <c r="CG56" s="53"/>
      <c r="CH56" s="53"/>
      <c r="CI56" s="53"/>
      <c r="CJ56" s="53"/>
      <c r="CK56" s="53"/>
      <c r="CL56" s="53"/>
      <c r="CM56" s="53"/>
      <c r="CN56" s="53"/>
      <c r="CO56" s="53"/>
      <c r="CP56" s="53"/>
      <c r="CQ56" s="53"/>
      <c r="CR56" s="15"/>
      <c r="CS56" s="15"/>
      <c r="CT56" s="15"/>
      <c r="CU56" s="15"/>
      <c r="CV56" s="15"/>
      <c r="CW56" s="15"/>
      <c r="CX56" s="144"/>
    </row>
    <row r="57" spans="1:102" ht="15.6" customHeight="1">
      <c r="A57" s="104"/>
      <c r="B57" s="655" t="str">
        <f>Y3</f>
        <v>Digite la fecha</v>
      </c>
      <c r="C57" s="656"/>
      <c r="D57" s="656"/>
      <c r="E57" s="656"/>
      <c r="F57" s="656"/>
      <c r="G57" s="656"/>
      <c r="H57" s="656"/>
      <c r="I57" s="656"/>
      <c r="J57" s="656"/>
      <c r="K57" s="656"/>
      <c r="L57" s="656"/>
      <c r="M57" s="656"/>
      <c r="N57" s="656"/>
      <c r="O57" s="656"/>
      <c r="P57" s="656"/>
      <c r="Q57" s="656"/>
      <c r="R57" s="656"/>
      <c r="S57" s="656"/>
      <c r="T57" s="656"/>
      <c r="U57" s="652" t="s">
        <v>294</v>
      </c>
      <c r="V57" s="653"/>
      <c r="W57" s="653"/>
      <c r="X57" s="653"/>
      <c r="Y57" s="653"/>
      <c r="Z57" s="653"/>
      <c r="AA57" s="653"/>
      <c r="AB57" s="653"/>
      <c r="AC57" s="653"/>
      <c r="AD57" s="653"/>
      <c r="AE57" s="653"/>
      <c r="AF57" s="653"/>
      <c r="AG57" s="653"/>
      <c r="AH57" s="653"/>
      <c r="AI57" s="653"/>
      <c r="AJ57" s="653"/>
      <c r="AK57" s="653"/>
      <c r="AL57" s="653"/>
      <c r="AM57" s="653"/>
      <c r="AN57" s="653"/>
      <c r="AO57" s="653"/>
      <c r="AP57" s="620" t="str">
        <f>Y2</f>
        <v>Digite el nombre del parque</v>
      </c>
      <c r="AQ57" s="621"/>
      <c r="AR57" s="621"/>
      <c r="AS57" s="621"/>
      <c r="AT57" s="621"/>
      <c r="AU57" s="621"/>
      <c r="AV57" s="621"/>
      <c r="AW57" s="621"/>
      <c r="AX57" s="621"/>
      <c r="AY57" s="621"/>
      <c r="AZ57" s="621"/>
      <c r="BA57" s="621"/>
      <c r="BB57" s="621"/>
      <c r="BC57" s="621"/>
      <c r="BD57" s="621"/>
      <c r="BE57" s="621"/>
      <c r="BF57" s="621"/>
      <c r="BG57" s="621"/>
      <c r="BH57" s="621"/>
      <c r="BI57" s="621"/>
      <c r="BJ57" s="621"/>
      <c r="BK57" s="621"/>
      <c r="BL57" s="621"/>
      <c r="BM57" s="621"/>
      <c r="BN57" s="621"/>
      <c r="BO57" s="621"/>
      <c r="BP57" s="621"/>
      <c r="BQ57" s="621"/>
      <c r="BR57" s="621"/>
      <c r="BS57" s="621"/>
      <c r="BT57" s="621"/>
      <c r="BU57" s="621"/>
      <c r="BV57" s="621"/>
      <c r="BW57" s="621"/>
      <c r="BX57" s="621"/>
      <c r="BY57" s="621"/>
      <c r="BZ57" s="622"/>
      <c r="CA57" s="151"/>
      <c r="CB57" s="53"/>
      <c r="CC57" s="53"/>
      <c r="CD57" s="53"/>
      <c r="CE57" s="53"/>
      <c r="CF57" s="53"/>
      <c r="CG57" s="53"/>
      <c r="CH57" s="53"/>
      <c r="CI57" s="53"/>
      <c r="CJ57" s="53"/>
      <c r="CK57" s="53"/>
      <c r="CL57" s="53"/>
      <c r="CM57" s="53"/>
      <c r="CN57" s="53"/>
      <c r="CO57" s="53"/>
      <c r="CP57" s="53"/>
      <c r="CQ57" s="53"/>
      <c r="CR57" s="53"/>
      <c r="CS57" s="53"/>
      <c r="CT57" s="53"/>
      <c r="CU57" s="53"/>
      <c r="CV57" s="53"/>
      <c r="CW57" s="53"/>
      <c r="CX57" s="100"/>
    </row>
    <row r="58" spans="1:102" ht="15" customHeight="1">
      <c r="A58" s="104"/>
      <c r="B58" s="657"/>
      <c r="C58" s="658"/>
      <c r="D58" s="658"/>
      <c r="E58" s="658"/>
      <c r="F58" s="658"/>
      <c r="G58" s="658"/>
      <c r="H58" s="658"/>
      <c r="I58" s="658"/>
      <c r="J58" s="658"/>
      <c r="K58" s="658"/>
      <c r="L58" s="658"/>
      <c r="M58" s="658"/>
      <c r="N58" s="658"/>
      <c r="O58" s="658"/>
      <c r="P58" s="658"/>
      <c r="Q58" s="658"/>
      <c r="R58" s="658"/>
      <c r="S58" s="658"/>
      <c r="T58" s="658"/>
      <c r="U58" s="654"/>
      <c r="V58" s="654"/>
      <c r="W58" s="654"/>
      <c r="X58" s="654"/>
      <c r="Y58" s="654"/>
      <c r="Z58" s="654"/>
      <c r="AA58" s="654"/>
      <c r="AB58" s="654"/>
      <c r="AC58" s="654"/>
      <c r="AD58" s="654"/>
      <c r="AE58" s="654"/>
      <c r="AF58" s="654"/>
      <c r="AG58" s="654"/>
      <c r="AH58" s="654"/>
      <c r="AI58" s="654"/>
      <c r="AJ58" s="654"/>
      <c r="AK58" s="654"/>
      <c r="AL58" s="654"/>
      <c r="AM58" s="654"/>
      <c r="AN58" s="654"/>
      <c r="AO58" s="654"/>
      <c r="AP58" s="623"/>
      <c r="AQ58" s="623"/>
      <c r="AR58" s="623"/>
      <c r="AS58" s="623"/>
      <c r="AT58" s="623"/>
      <c r="AU58" s="623"/>
      <c r="AV58" s="623"/>
      <c r="AW58" s="623"/>
      <c r="AX58" s="623"/>
      <c r="AY58" s="623"/>
      <c r="AZ58" s="623"/>
      <c r="BA58" s="623"/>
      <c r="BB58" s="623"/>
      <c r="BC58" s="623"/>
      <c r="BD58" s="623"/>
      <c r="BE58" s="623"/>
      <c r="BF58" s="623"/>
      <c r="BG58" s="623"/>
      <c r="BH58" s="623"/>
      <c r="BI58" s="623"/>
      <c r="BJ58" s="623"/>
      <c r="BK58" s="623"/>
      <c r="BL58" s="623"/>
      <c r="BM58" s="623"/>
      <c r="BN58" s="623"/>
      <c r="BO58" s="623"/>
      <c r="BP58" s="623"/>
      <c r="BQ58" s="623"/>
      <c r="BR58" s="623"/>
      <c r="BS58" s="623"/>
      <c r="BT58" s="623"/>
      <c r="BU58" s="623"/>
      <c r="BV58" s="623"/>
      <c r="BW58" s="623"/>
      <c r="BX58" s="623"/>
      <c r="BY58" s="623"/>
      <c r="BZ58" s="624"/>
      <c r="CA58" s="151"/>
      <c r="CB58" s="53"/>
      <c r="CC58" s="53"/>
      <c r="CD58" s="53"/>
      <c r="CE58" s="53"/>
      <c r="CF58" s="53"/>
      <c r="CG58" s="53"/>
      <c r="CH58" s="53"/>
      <c r="CI58" s="53"/>
      <c r="CJ58" s="53"/>
      <c r="CK58" s="53"/>
      <c r="CL58" s="53"/>
      <c r="CM58" s="53"/>
      <c r="CN58" s="53"/>
      <c r="CO58" s="53"/>
      <c r="CP58" s="53"/>
      <c r="CQ58" s="53"/>
      <c r="CR58" s="53"/>
      <c r="CS58" s="53"/>
      <c r="CT58" s="53"/>
      <c r="CU58" s="53"/>
      <c r="CV58" s="53"/>
      <c r="CW58" s="53"/>
      <c r="CX58" s="100"/>
    </row>
    <row r="59" spans="1:102" ht="14.1" customHeight="1">
      <c r="A59" s="104"/>
      <c r="B59" s="606" t="s">
        <v>295</v>
      </c>
      <c r="C59" s="607"/>
      <c r="D59" s="607"/>
      <c r="E59" s="607"/>
      <c r="F59" s="607"/>
      <c r="G59" s="607"/>
      <c r="H59" s="607"/>
      <c r="I59" s="607"/>
      <c r="J59" s="607"/>
      <c r="K59" s="607"/>
      <c r="L59" s="607"/>
      <c r="M59" s="607"/>
      <c r="N59" s="607"/>
      <c r="O59" s="607"/>
      <c r="P59" s="607"/>
      <c r="Q59" s="607"/>
      <c r="R59" s="607"/>
      <c r="S59" s="607"/>
      <c r="T59" s="607"/>
      <c r="U59" s="607"/>
      <c r="V59" s="607"/>
      <c r="W59" s="607"/>
      <c r="X59" s="607"/>
      <c r="Y59" s="607"/>
      <c r="Z59" s="607"/>
      <c r="AA59" s="607"/>
      <c r="AB59" s="607"/>
      <c r="AC59" s="607"/>
      <c r="AD59" s="607"/>
      <c r="AE59" s="607"/>
      <c r="AF59" s="607"/>
      <c r="AG59" s="607"/>
      <c r="AH59" s="607"/>
      <c r="AI59" s="607"/>
      <c r="AJ59" s="607"/>
      <c r="AK59" s="607"/>
      <c r="AL59" s="607"/>
      <c r="AM59" s="607"/>
      <c r="AN59" s="607"/>
      <c r="AO59" s="607"/>
      <c r="AP59" s="607"/>
      <c r="AQ59" s="607"/>
      <c r="AR59" s="607"/>
      <c r="AS59" s="607"/>
      <c r="AT59" s="607"/>
      <c r="AU59" s="607"/>
      <c r="AV59" s="607"/>
      <c r="AW59" s="607"/>
      <c r="AX59" s="607"/>
      <c r="AY59" s="607"/>
      <c r="AZ59" s="607"/>
      <c r="BA59" s="607"/>
      <c r="BB59" s="607"/>
      <c r="BC59" s="607"/>
      <c r="BD59" s="607"/>
      <c r="BE59" s="607"/>
      <c r="BF59" s="607"/>
      <c r="BG59" s="607"/>
      <c r="BH59" s="607"/>
      <c r="BI59" s="607"/>
      <c r="BJ59" s="607"/>
      <c r="BK59" s="607"/>
      <c r="BL59" s="607"/>
      <c r="BM59" s="607"/>
      <c r="BN59" s="607"/>
      <c r="BO59" s="607"/>
      <c r="BP59" s="607"/>
      <c r="BQ59" s="607"/>
      <c r="BR59" s="607"/>
      <c r="BS59" s="607"/>
      <c r="BT59" s="607"/>
      <c r="BU59" s="607"/>
      <c r="BV59" s="607"/>
      <c r="BW59" s="607"/>
      <c r="BX59" s="607"/>
      <c r="BY59" s="607"/>
      <c r="BZ59" s="608"/>
      <c r="CA59" s="151"/>
      <c r="CB59" s="53"/>
      <c r="CC59" s="53"/>
      <c r="CD59" s="53"/>
      <c r="CE59" s="53"/>
      <c r="CF59" s="53"/>
      <c r="CG59" s="53"/>
      <c r="CH59" s="53"/>
      <c r="CI59" s="53"/>
      <c r="CJ59" s="53"/>
      <c r="CK59" s="53"/>
      <c r="CL59" s="53"/>
      <c r="CM59" s="53"/>
      <c r="CN59" s="53"/>
      <c r="CO59" s="53"/>
      <c r="CP59" s="53"/>
      <c r="CQ59" s="53"/>
      <c r="CR59" s="53"/>
      <c r="CS59" s="53"/>
      <c r="CT59" s="53"/>
      <c r="CU59" s="53"/>
      <c r="CV59" s="53"/>
      <c r="CW59" s="53"/>
      <c r="CX59" s="100"/>
    </row>
    <row r="60" spans="1:102" ht="14.4" customHeight="1">
      <c r="A60" s="104"/>
      <c r="B60" s="609"/>
      <c r="C60" s="610"/>
      <c r="D60" s="610"/>
      <c r="E60" s="610"/>
      <c r="F60" s="610"/>
      <c r="G60" s="610"/>
      <c r="H60" s="610"/>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s="610"/>
      <c r="AG60" s="610"/>
      <c r="AH60" s="610"/>
      <c r="AI60" s="610"/>
      <c r="AJ60" s="610"/>
      <c r="AK60" s="610"/>
      <c r="AL60" s="610"/>
      <c r="AM60" s="610"/>
      <c r="AN60" s="610"/>
      <c r="AO60" s="610"/>
      <c r="AP60" s="610"/>
      <c r="AQ60" s="610"/>
      <c r="AR60" s="610"/>
      <c r="AS60" s="610"/>
      <c r="AT60" s="610"/>
      <c r="AU60" s="610"/>
      <c r="AV60" s="610"/>
      <c r="AW60" s="610"/>
      <c r="AX60" s="610"/>
      <c r="AY60" s="610"/>
      <c r="AZ60" s="610"/>
      <c r="BA60" s="610"/>
      <c r="BB60" s="610"/>
      <c r="BC60" s="610"/>
      <c r="BD60" s="610"/>
      <c r="BE60" s="610"/>
      <c r="BF60" s="610"/>
      <c r="BG60" s="610"/>
      <c r="BH60" s="610"/>
      <c r="BI60" s="610"/>
      <c r="BJ60" s="610"/>
      <c r="BK60" s="610"/>
      <c r="BL60" s="610"/>
      <c r="BM60" s="610"/>
      <c r="BN60" s="610"/>
      <c r="BO60" s="610"/>
      <c r="BP60" s="610"/>
      <c r="BQ60" s="610"/>
      <c r="BR60" s="610"/>
      <c r="BS60" s="610"/>
      <c r="BT60" s="610"/>
      <c r="BU60" s="610"/>
      <c r="BV60" s="610"/>
      <c r="BW60" s="610"/>
      <c r="BX60" s="610"/>
      <c r="BY60" s="610"/>
      <c r="BZ60" s="611"/>
      <c r="CA60" s="151"/>
      <c r="CB60" s="53"/>
      <c r="CC60" s="53"/>
      <c r="CD60" s="53"/>
      <c r="CE60" s="53"/>
      <c r="CF60" s="53"/>
      <c r="CG60" s="53"/>
      <c r="CH60" s="53"/>
      <c r="CI60" s="53"/>
      <c r="CJ60" s="53"/>
      <c r="CK60" s="53"/>
      <c r="CL60" s="53"/>
      <c r="CM60" s="53"/>
      <c r="CN60" s="53"/>
      <c r="CO60" s="53"/>
      <c r="CP60" s="53"/>
      <c r="CQ60" s="53"/>
      <c r="CR60" s="53"/>
      <c r="CS60" s="53"/>
      <c r="CT60" s="53"/>
      <c r="CU60" s="53"/>
      <c r="CV60" s="53"/>
      <c r="CW60" s="53"/>
      <c r="CX60" s="100"/>
    </row>
    <row r="61" spans="1:102" ht="18.600000000000001" customHeight="1">
      <c r="A61" s="104"/>
      <c r="B61" s="152"/>
      <c r="C61" s="153"/>
      <c r="D61" s="153"/>
      <c r="E61" s="153"/>
      <c r="F61" s="153"/>
      <c r="G61" s="153"/>
      <c r="H61" s="153"/>
      <c r="I61" s="153"/>
      <c r="J61" s="153"/>
      <c r="K61" s="153"/>
      <c r="L61" s="153"/>
      <c r="M61" s="153"/>
      <c r="N61" s="153"/>
      <c r="O61" s="153"/>
      <c r="P61" s="153"/>
      <c r="Q61" s="153"/>
      <c r="R61" s="153"/>
      <c r="S61" s="153"/>
      <c r="T61" s="154"/>
      <c r="U61" s="155"/>
      <c r="V61" s="156"/>
      <c r="W61" s="156"/>
      <c r="X61" s="156"/>
      <c r="Y61" s="156"/>
      <c r="Z61" s="157"/>
      <c r="AA61" s="142"/>
      <c r="AB61" s="142"/>
      <c r="AC61" s="142"/>
      <c r="AD61" s="158"/>
      <c r="AE61" s="158"/>
      <c r="AF61" s="158"/>
      <c r="AG61" s="158"/>
      <c r="AH61" s="158"/>
      <c r="AI61" s="158"/>
      <c r="AJ61" s="158"/>
      <c r="AK61" s="158"/>
      <c r="AL61" s="158"/>
      <c r="AM61" s="158"/>
      <c r="AN61" s="158"/>
      <c r="AO61" s="158"/>
      <c r="AP61" s="158"/>
      <c r="AQ61" s="158"/>
      <c r="AR61" s="158"/>
      <c r="AS61" s="158"/>
      <c r="AT61" s="158"/>
      <c r="AU61" s="158"/>
      <c r="AV61" s="159"/>
      <c r="AW61" s="159"/>
      <c r="AX61" s="159"/>
      <c r="AY61" s="159"/>
      <c r="AZ61" s="159"/>
      <c r="BA61" s="158"/>
      <c r="BB61" s="158"/>
      <c r="BC61" s="142"/>
      <c r="BD61" s="157"/>
      <c r="BE61" s="157"/>
      <c r="BF61" s="157"/>
      <c r="BG61" s="142"/>
      <c r="BH61" s="153"/>
      <c r="BI61" s="153"/>
      <c r="BJ61" s="153"/>
      <c r="BK61" s="153"/>
      <c r="BL61" s="153"/>
      <c r="BM61" s="153"/>
      <c r="BN61" s="153"/>
      <c r="BO61" s="153"/>
      <c r="BP61" s="153"/>
      <c r="BQ61" s="153"/>
      <c r="BR61" s="153"/>
      <c r="BS61" s="142"/>
      <c r="BT61" s="155"/>
      <c r="BU61" s="155"/>
      <c r="BV61" s="155"/>
      <c r="BW61" s="155"/>
      <c r="BX61" s="156"/>
      <c r="BY61" s="157"/>
      <c r="BZ61" s="160"/>
      <c r="CA61" s="151"/>
      <c r="CB61" s="53"/>
      <c r="CC61" s="53"/>
      <c r="CD61" s="53"/>
      <c r="CE61" s="53"/>
      <c r="CF61" s="53"/>
      <c r="CG61" s="53"/>
      <c r="CH61" s="53"/>
      <c r="CI61" s="53"/>
      <c r="CJ61" s="53"/>
      <c r="CK61" s="53"/>
      <c r="CL61" s="53"/>
      <c r="CM61" s="53"/>
      <c r="CN61" s="53"/>
      <c r="CO61" s="53"/>
      <c r="CP61" s="53"/>
      <c r="CQ61" s="53"/>
      <c r="CR61" s="53"/>
      <c r="CS61" s="53"/>
      <c r="CT61" s="53"/>
      <c r="CU61" s="53"/>
      <c r="CV61" s="53"/>
      <c r="CW61" s="53"/>
      <c r="CX61" s="100"/>
    </row>
    <row r="62" spans="1:102" ht="21" customHeight="1">
      <c r="A62" s="104"/>
      <c r="B62" s="151"/>
      <c r="C62" s="615" t="s">
        <v>267</v>
      </c>
      <c r="D62" s="616"/>
      <c r="E62" s="616"/>
      <c r="F62" s="616"/>
      <c r="G62" s="616"/>
      <c r="H62" s="616"/>
      <c r="I62" s="616"/>
      <c r="J62" s="616"/>
      <c r="K62" s="616"/>
      <c r="L62" s="616"/>
      <c r="M62" s="616"/>
      <c r="N62" s="616"/>
      <c r="O62" s="616"/>
      <c r="P62" s="616"/>
      <c r="Q62" s="616"/>
      <c r="R62" s="616"/>
      <c r="S62" s="161"/>
      <c r="T62" s="162"/>
      <c r="U62" s="617">
        <f>AU115</f>
        <v>0</v>
      </c>
      <c r="V62" s="617"/>
      <c r="W62" s="617"/>
      <c r="X62" s="617"/>
      <c r="Y62" s="617"/>
      <c r="Z62" s="163"/>
      <c r="AA62" s="53"/>
      <c r="AB62" s="53"/>
      <c r="AC62" s="618" t="s">
        <v>296</v>
      </c>
      <c r="AD62" s="619"/>
      <c r="AE62" s="619"/>
      <c r="AF62" s="619"/>
      <c r="AG62" s="619"/>
      <c r="AH62" s="619"/>
      <c r="AI62" s="619"/>
      <c r="AJ62" s="619"/>
      <c r="AK62" s="619"/>
      <c r="AL62" s="619"/>
      <c r="AM62" s="619"/>
      <c r="AN62" s="619"/>
      <c r="AO62" s="619"/>
      <c r="AP62" s="619"/>
      <c r="AQ62" s="619"/>
      <c r="AR62" s="619"/>
      <c r="AS62" s="619"/>
      <c r="AT62" s="164"/>
      <c r="AU62" s="165"/>
      <c r="AV62" s="617">
        <f>BT62-U62</f>
        <v>0</v>
      </c>
      <c r="AW62" s="617"/>
      <c r="AX62" s="617"/>
      <c r="AY62" s="617"/>
      <c r="AZ62" s="617"/>
      <c r="BA62" s="99"/>
      <c r="BB62" s="53"/>
      <c r="BC62" s="615" t="s">
        <v>297</v>
      </c>
      <c r="BD62" s="616"/>
      <c r="BE62" s="616"/>
      <c r="BF62" s="616"/>
      <c r="BG62" s="616"/>
      <c r="BH62" s="616"/>
      <c r="BI62" s="616"/>
      <c r="BJ62" s="616"/>
      <c r="BK62" s="616"/>
      <c r="BL62" s="616"/>
      <c r="BM62" s="616"/>
      <c r="BN62" s="616"/>
      <c r="BO62" s="616"/>
      <c r="BP62" s="616"/>
      <c r="BQ62" s="616"/>
      <c r="BR62" s="616"/>
      <c r="BS62" s="166"/>
      <c r="BT62" s="617">
        <f>BS115</f>
        <v>0</v>
      </c>
      <c r="BU62" s="617"/>
      <c r="BV62" s="617"/>
      <c r="BW62" s="617"/>
      <c r="BX62" s="617"/>
      <c r="BY62" s="163"/>
      <c r="BZ62" s="167"/>
      <c r="CA62" s="151"/>
      <c r="CB62" s="53"/>
      <c r="CC62" s="53"/>
      <c r="CD62" s="53"/>
      <c r="CE62" s="53"/>
      <c r="CF62" s="53"/>
      <c r="CG62" s="53"/>
      <c r="CH62" s="53"/>
      <c r="CI62" s="53"/>
      <c r="CJ62" s="53"/>
      <c r="CK62" s="53"/>
      <c r="CL62" s="53"/>
      <c r="CM62" s="53"/>
      <c r="CN62" s="53"/>
      <c r="CO62" s="53"/>
      <c r="CP62" s="53"/>
      <c r="CQ62" s="53"/>
      <c r="CR62" s="53"/>
      <c r="CS62" s="53"/>
      <c r="CT62" s="53"/>
      <c r="CU62" s="53"/>
      <c r="CV62" s="53"/>
      <c r="CW62" s="53"/>
      <c r="CX62" s="100"/>
    </row>
    <row r="63" spans="1:102" ht="18.600000000000001" customHeight="1">
      <c r="A63" s="104"/>
      <c r="B63" s="168"/>
      <c r="C63" s="616"/>
      <c r="D63" s="616"/>
      <c r="E63" s="616"/>
      <c r="F63" s="616"/>
      <c r="G63" s="616"/>
      <c r="H63" s="616"/>
      <c r="I63" s="616"/>
      <c r="J63" s="616"/>
      <c r="K63" s="616"/>
      <c r="L63" s="616"/>
      <c r="M63" s="616"/>
      <c r="N63" s="616"/>
      <c r="O63" s="616"/>
      <c r="P63" s="616"/>
      <c r="Q63" s="616"/>
      <c r="R63" s="616"/>
      <c r="S63" s="161"/>
      <c r="T63" s="162"/>
      <c r="U63" s="617"/>
      <c r="V63" s="617"/>
      <c r="W63" s="617"/>
      <c r="X63" s="617"/>
      <c r="Y63" s="617"/>
      <c r="Z63" s="163"/>
      <c r="AA63" s="53"/>
      <c r="AB63" s="53"/>
      <c r="AC63" s="164"/>
      <c r="AD63" s="164"/>
      <c r="AE63" s="164"/>
      <c r="AF63" s="164"/>
      <c r="AG63" s="164"/>
      <c r="AH63" s="164"/>
      <c r="AI63" s="164"/>
      <c r="AJ63" s="164"/>
      <c r="AK63" s="164"/>
      <c r="AL63" s="164"/>
      <c r="AM63" s="164"/>
      <c r="AN63" s="164"/>
      <c r="AO63" s="164"/>
      <c r="AP63" s="164"/>
      <c r="AQ63" s="164"/>
      <c r="AR63" s="164"/>
      <c r="AS63" s="164"/>
      <c r="AT63" s="164"/>
      <c r="AU63" s="164"/>
      <c r="AV63" s="158"/>
      <c r="AW63" s="158"/>
      <c r="AX63" s="158"/>
      <c r="AY63" s="158"/>
      <c r="AZ63" s="158"/>
      <c r="BA63" s="164"/>
      <c r="BB63" s="164"/>
      <c r="BC63" s="616"/>
      <c r="BD63" s="616"/>
      <c r="BE63" s="616"/>
      <c r="BF63" s="616"/>
      <c r="BG63" s="616"/>
      <c r="BH63" s="616"/>
      <c r="BI63" s="616"/>
      <c r="BJ63" s="616"/>
      <c r="BK63" s="616"/>
      <c r="BL63" s="616"/>
      <c r="BM63" s="616"/>
      <c r="BN63" s="616"/>
      <c r="BO63" s="616"/>
      <c r="BP63" s="616"/>
      <c r="BQ63" s="616"/>
      <c r="BR63" s="616"/>
      <c r="BS63" s="166"/>
      <c r="BT63" s="617"/>
      <c r="BU63" s="617"/>
      <c r="BV63" s="617"/>
      <c r="BW63" s="617"/>
      <c r="BX63" s="617"/>
      <c r="BY63" s="163"/>
      <c r="BZ63" s="167"/>
      <c r="CA63" s="151"/>
      <c r="CB63" s="53"/>
      <c r="CC63" s="53"/>
      <c r="CD63" s="53"/>
      <c r="CE63" s="53"/>
      <c r="CF63" s="53"/>
      <c r="CG63" s="53"/>
      <c r="CH63" s="53"/>
      <c r="CI63" s="53"/>
      <c r="CJ63" s="53"/>
      <c r="CK63" s="53"/>
      <c r="CL63" s="53"/>
      <c r="CM63" s="53"/>
      <c r="CN63" s="53"/>
      <c r="CO63" s="53"/>
      <c r="CP63" s="53"/>
      <c r="CQ63" s="53"/>
      <c r="CR63" s="53"/>
      <c r="CS63" s="53"/>
      <c r="CT63" s="53"/>
      <c r="CU63" s="53"/>
      <c r="CV63" s="53"/>
      <c r="CW63" s="53"/>
      <c r="CX63" s="100"/>
    </row>
    <row r="64" spans="1:102" ht="18.899999999999999" customHeight="1">
      <c r="A64" s="104"/>
      <c r="B64" s="169"/>
      <c r="C64" s="170"/>
      <c r="D64" s="170"/>
      <c r="E64" s="170"/>
      <c r="F64" s="170"/>
      <c r="G64" s="170"/>
      <c r="H64" s="170"/>
      <c r="I64" s="170"/>
      <c r="J64" s="170"/>
      <c r="K64" s="170"/>
      <c r="L64" s="170"/>
      <c r="M64" s="170"/>
      <c r="N64" s="170"/>
      <c r="O64" s="170"/>
      <c r="P64" s="170"/>
      <c r="Q64" s="170"/>
      <c r="R64" s="170"/>
      <c r="S64" s="170"/>
      <c r="T64" s="171"/>
      <c r="U64" s="172"/>
      <c r="V64" s="172"/>
      <c r="W64" s="172"/>
      <c r="X64" s="172"/>
      <c r="Y64" s="172"/>
      <c r="Z64" s="173"/>
      <c r="AA64" s="102"/>
      <c r="AB64" s="102"/>
      <c r="AC64" s="102"/>
      <c r="AD64" s="102"/>
      <c r="AE64" s="102"/>
      <c r="AF64" s="102"/>
      <c r="AG64" s="102"/>
      <c r="AH64" s="102"/>
      <c r="AI64" s="102"/>
      <c r="AJ64" s="102"/>
      <c r="AK64" s="102"/>
      <c r="AL64" s="102"/>
      <c r="AM64" s="102"/>
      <c r="AN64" s="102"/>
      <c r="AO64" s="102"/>
      <c r="AP64" s="102"/>
      <c r="AQ64" s="102"/>
      <c r="AR64" s="102"/>
      <c r="AS64" s="102"/>
      <c r="AT64" s="102"/>
      <c r="AU64" s="102"/>
      <c r="AV64" s="102"/>
      <c r="AW64" s="102"/>
      <c r="AX64" s="102"/>
      <c r="AY64" s="102"/>
      <c r="AZ64" s="102"/>
      <c r="BA64" s="102"/>
      <c r="BB64" s="102"/>
      <c r="BC64" s="102"/>
      <c r="BD64" s="102"/>
      <c r="BE64" s="102"/>
      <c r="BF64" s="102"/>
      <c r="BG64" s="170"/>
      <c r="BH64" s="170"/>
      <c r="BI64" s="170"/>
      <c r="BJ64" s="170"/>
      <c r="BK64" s="170"/>
      <c r="BL64" s="170"/>
      <c r="BM64" s="170"/>
      <c r="BN64" s="170"/>
      <c r="BO64" s="170"/>
      <c r="BP64" s="170"/>
      <c r="BQ64" s="170"/>
      <c r="BR64" s="170"/>
      <c r="BS64" s="102"/>
      <c r="BT64" s="172"/>
      <c r="BU64" s="172"/>
      <c r="BV64" s="172"/>
      <c r="BW64" s="172"/>
      <c r="BX64" s="172"/>
      <c r="BY64" s="173"/>
      <c r="BZ64" s="174"/>
      <c r="CA64" s="151"/>
      <c r="CB64" s="53"/>
      <c r="CC64" s="53"/>
      <c r="CD64" s="53"/>
      <c r="CE64" s="53"/>
      <c r="CF64" s="53"/>
      <c r="CG64" s="53"/>
      <c r="CH64" s="53"/>
      <c r="CI64" s="53"/>
      <c r="CJ64" s="53"/>
      <c r="CK64" s="53"/>
      <c r="CL64" s="53"/>
      <c r="CM64" s="53"/>
      <c r="CN64" s="53"/>
      <c r="CO64" s="53"/>
      <c r="CP64" s="53"/>
      <c r="CQ64" s="53"/>
      <c r="CR64" s="53"/>
      <c r="CS64" s="53"/>
      <c r="CT64" s="53"/>
      <c r="CU64" s="53"/>
      <c r="CV64" s="53"/>
      <c r="CW64" s="53"/>
      <c r="CX64" s="100"/>
    </row>
    <row r="65" spans="1:102" ht="18.899999999999999" customHeight="1">
      <c r="A65" s="104"/>
      <c r="B65" s="625" t="s">
        <v>298</v>
      </c>
      <c r="C65" s="626"/>
      <c r="D65" s="626"/>
      <c r="E65" s="626"/>
      <c r="F65" s="626"/>
      <c r="G65" s="626"/>
      <c r="H65" s="626"/>
      <c r="I65" s="626"/>
      <c r="J65" s="626"/>
      <c r="K65" s="626"/>
      <c r="L65" s="626"/>
      <c r="M65" s="626"/>
      <c r="N65" s="626"/>
      <c r="O65" s="626"/>
      <c r="P65" s="626"/>
      <c r="Q65" s="626"/>
      <c r="R65" s="626"/>
      <c r="S65" s="626"/>
      <c r="T65" s="626"/>
      <c r="U65" s="626"/>
      <c r="V65" s="626"/>
      <c r="W65" s="626"/>
      <c r="X65" s="626"/>
      <c r="Y65" s="626"/>
      <c r="Z65" s="626"/>
      <c r="AA65" s="626"/>
      <c r="AB65" s="626"/>
      <c r="AC65" s="626"/>
      <c r="AD65" s="626"/>
      <c r="AE65" s="626"/>
      <c r="AF65" s="626"/>
      <c r="AG65" s="626"/>
      <c r="AH65" s="626"/>
      <c r="AI65" s="626"/>
      <c r="AJ65" s="626"/>
      <c r="AK65" s="626"/>
      <c r="AL65" s="626"/>
      <c r="AM65" s="626"/>
      <c r="AN65" s="626"/>
      <c r="AO65" s="627"/>
      <c r="AP65" s="612" t="s">
        <v>299</v>
      </c>
      <c r="AQ65" s="613"/>
      <c r="AR65" s="613"/>
      <c r="AS65" s="613"/>
      <c r="AT65" s="613"/>
      <c r="AU65" s="613"/>
      <c r="AV65" s="613"/>
      <c r="AW65" s="613"/>
      <c r="AX65" s="613"/>
      <c r="AY65" s="613"/>
      <c r="AZ65" s="613"/>
      <c r="BA65" s="613"/>
      <c r="BB65" s="613"/>
      <c r="BC65" s="613"/>
      <c r="BD65" s="613"/>
      <c r="BE65" s="613"/>
      <c r="BF65" s="613"/>
      <c r="BG65" s="613"/>
      <c r="BH65" s="613"/>
      <c r="BI65" s="613"/>
      <c r="BJ65" s="613"/>
      <c r="BK65" s="613"/>
      <c r="BL65" s="613"/>
      <c r="BM65" s="613"/>
      <c r="BN65" s="613"/>
      <c r="BO65" s="613"/>
      <c r="BP65" s="613"/>
      <c r="BQ65" s="613"/>
      <c r="BR65" s="613"/>
      <c r="BS65" s="613"/>
      <c r="BT65" s="613"/>
      <c r="BU65" s="613"/>
      <c r="BV65" s="613"/>
      <c r="BW65" s="613"/>
      <c r="BX65" s="613"/>
      <c r="BY65" s="613"/>
      <c r="BZ65" s="614"/>
      <c r="CA65" s="151"/>
      <c r="CB65" s="53"/>
      <c r="CC65" s="53"/>
      <c r="CD65" s="53"/>
      <c r="CE65" s="53"/>
      <c r="CF65" s="53"/>
      <c r="CG65" s="53"/>
      <c r="CH65" s="53"/>
      <c r="CI65" s="53"/>
      <c r="CJ65" s="53"/>
      <c r="CK65" s="53"/>
      <c r="CL65" s="53"/>
      <c r="CM65" s="53"/>
      <c r="CN65" s="53"/>
      <c r="CO65" s="53"/>
      <c r="CP65" s="53"/>
      <c r="CQ65" s="53"/>
      <c r="CR65" s="53"/>
      <c r="CS65" s="53"/>
      <c r="CT65" s="53"/>
      <c r="CU65" s="53"/>
      <c r="CV65" s="53"/>
      <c r="CW65" s="53"/>
      <c r="CX65" s="100"/>
    </row>
    <row r="66" spans="1:102" ht="14.4" customHeight="1">
      <c r="A66" s="104"/>
      <c r="B66" s="175"/>
      <c r="C66" s="176"/>
      <c r="D66" s="176"/>
      <c r="E66" s="176"/>
      <c r="F66" s="176"/>
      <c r="G66" s="176"/>
      <c r="H66" s="176"/>
      <c r="I66" s="176"/>
      <c r="J66" s="176"/>
      <c r="K66" s="176"/>
      <c r="L66" s="176"/>
      <c r="M66" s="176"/>
      <c r="N66" s="176"/>
      <c r="O66" s="176"/>
      <c r="P66" s="176"/>
      <c r="Q66" s="176"/>
      <c r="R66" s="176"/>
      <c r="S66" s="176"/>
      <c r="T66" s="176"/>
      <c r="U66" s="176"/>
      <c r="V66" s="176"/>
      <c r="W66" s="176"/>
      <c r="X66" s="176"/>
      <c r="Y66" s="176"/>
      <c r="Z66" s="176"/>
      <c r="AA66" s="176"/>
      <c r="AB66" s="176"/>
      <c r="AC66" s="176"/>
      <c r="AD66" s="176"/>
      <c r="AE66" s="176"/>
      <c r="AF66" s="176"/>
      <c r="AG66" s="176"/>
      <c r="AH66" s="176"/>
      <c r="AI66" s="176"/>
      <c r="AJ66" s="176"/>
      <c r="AK66" s="176"/>
      <c r="AL66" s="176"/>
      <c r="AM66" s="176"/>
      <c r="AN66" s="176"/>
      <c r="AO66" s="177"/>
      <c r="AP66" s="178"/>
      <c r="AQ66" s="179"/>
      <c r="AR66" s="179"/>
      <c r="AS66" s="179"/>
      <c r="AT66" s="179"/>
      <c r="AU66" s="179"/>
      <c r="AV66" s="179"/>
      <c r="AW66" s="179"/>
      <c r="AX66" s="179"/>
      <c r="AY66" s="179"/>
      <c r="AZ66" s="179"/>
      <c r="BA66" s="179"/>
      <c r="BB66" s="179"/>
      <c r="BC66" s="179"/>
      <c r="BD66" s="179"/>
      <c r="BE66" s="179"/>
      <c r="BF66" s="179"/>
      <c r="BG66" s="179"/>
      <c r="BH66" s="179"/>
      <c r="BI66" s="179"/>
      <c r="BJ66" s="179"/>
      <c r="BK66" s="179"/>
      <c r="BL66" s="179"/>
      <c r="BM66" s="179"/>
      <c r="BN66" s="179"/>
      <c r="BO66" s="179"/>
      <c r="BP66" s="179"/>
      <c r="BQ66" s="179"/>
      <c r="BR66" s="179"/>
      <c r="BS66" s="179"/>
      <c r="BT66" s="179"/>
      <c r="BU66" s="179"/>
      <c r="BV66" s="179"/>
      <c r="BW66" s="179"/>
      <c r="BX66" s="179"/>
      <c r="BY66" s="179"/>
      <c r="BZ66" s="180"/>
      <c r="CA66" s="151"/>
      <c r="CB66" s="53"/>
      <c r="CC66" s="53"/>
      <c r="CD66" s="53"/>
      <c r="CE66" s="53"/>
      <c r="CF66" s="53"/>
      <c r="CG66" s="53"/>
      <c r="CH66" s="53"/>
      <c r="CI66" s="53"/>
      <c r="CJ66" s="53"/>
      <c r="CK66" s="53"/>
      <c r="CL66" s="53"/>
      <c r="CM66" s="53"/>
      <c r="CN66" s="53"/>
      <c r="CO66" s="53"/>
      <c r="CP66" s="53"/>
      <c r="CQ66" s="53"/>
      <c r="CR66" s="53"/>
      <c r="CS66" s="53"/>
      <c r="CT66" s="53"/>
      <c r="CU66" s="53"/>
      <c r="CV66" s="53"/>
      <c r="CW66" s="53"/>
      <c r="CX66" s="100"/>
    </row>
    <row r="67" spans="1:102" ht="14.4" customHeight="1">
      <c r="A67" s="104"/>
      <c r="B67" s="181"/>
      <c r="C67" s="182"/>
      <c r="D67" s="182"/>
      <c r="E67" s="182"/>
      <c r="F67" s="182"/>
      <c r="G67" s="182"/>
      <c r="H67" s="182"/>
      <c r="I67" s="182"/>
      <c r="J67" s="182"/>
      <c r="K67" s="182"/>
      <c r="L67" s="182"/>
      <c r="M67" s="182"/>
      <c r="N67" s="182"/>
      <c r="O67" s="182"/>
      <c r="P67" s="182"/>
      <c r="Q67" s="182"/>
      <c r="R67" s="182"/>
      <c r="S67" s="182"/>
      <c r="T67" s="648" t="s">
        <v>300</v>
      </c>
      <c r="U67" s="649"/>
      <c r="V67" s="649"/>
      <c r="W67" s="649"/>
      <c r="X67" s="649"/>
      <c r="Y67" s="183"/>
      <c r="Z67" s="183"/>
      <c r="AA67" s="648" t="s">
        <v>296</v>
      </c>
      <c r="AB67" s="649"/>
      <c r="AC67" s="649"/>
      <c r="AD67" s="649"/>
      <c r="AE67" s="649"/>
      <c r="AF67" s="649"/>
      <c r="AG67" s="183"/>
      <c r="AH67" s="183"/>
      <c r="AI67" s="648" t="s">
        <v>297</v>
      </c>
      <c r="AJ67" s="649"/>
      <c r="AK67" s="649"/>
      <c r="AL67" s="649"/>
      <c r="AM67" s="649"/>
      <c r="AN67" s="183"/>
      <c r="AO67" s="184"/>
      <c r="AP67" s="181"/>
      <c r="AQ67" s="182"/>
      <c r="AR67" s="182"/>
      <c r="AS67" s="182"/>
      <c r="AT67" s="182"/>
      <c r="AU67" s="182"/>
      <c r="AV67" s="182"/>
      <c r="AW67" s="182"/>
      <c r="AX67" s="182"/>
      <c r="AY67" s="182"/>
      <c r="AZ67" s="182"/>
      <c r="BA67" s="182"/>
      <c r="BB67" s="182"/>
      <c r="BC67" s="182"/>
      <c r="BD67" s="182"/>
      <c r="BE67" s="182"/>
      <c r="BF67" s="648" t="s">
        <v>300</v>
      </c>
      <c r="BG67" s="649"/>
      <c r="BH67" s="649"/>
      <c r="BI67" s="649"/>
      <c r="BJ67" s="649"/>
      <c r="BK67" s="183"/>
      <c r="BL67" s="183"/>
      <c r="BM67" s="648" t="s">
        <v>296</v>
      </c>
      <c r="BN67" s="649"/>
      <c r="BO67" s="649"/>
      <c r="BP67" s="649"/>
      <c r="BQ67" s="649"/>
      <c r="BR67" s="649"/>
      <c r="BS67" s="183"/>
      <c r="BT67" s="183"/>
      <c r="BU67" s="648" t="s">
        <v>297</v>
      </c>
      <c r="BV67" s="649"/>
      <c r="BW67" s="649"/>
      <c r="BX67" s="649"/>
      <c r="BY67" s="649"/>
      <c r="BZ67" s="184"/>
      <c r="CA67" s="151"/>
      <c r="CB67" s="53"/>
      <c r="CC67" s="53"/>
      <c r="CD67" s="53"/>
      <c r="CE67" s="53"/>
      <c r="CF67" s="53"/>
      <c r="CG67" s="53"/>
      <c r="CH67" s="53"/>
      <c r="CI67" s="53"/>
      <c r="CJ67" s="53"/>
      <c r="CK67" s="53"/>
      <c r="CL67" s="53"/>
      <c r="CM67" s="53"/>
      <c r="CN67" s="53"/>
      <c r="CO67" s="53"/>
      <c r="CP67" s="53"/>
      <c r="CQ67" s="53"/>
      <c r="CR67" s="53"/>
      <c r="CS67" s="53"/>
      <c r="CT67" s="53"/>
      <c r="CU67" s="53"/>
      <c r="CV67" s="53"/>
      <c r="CW67" s="53"/>
      <c r="CX67" s="100"/>
    </row>
    <row r="68" spans="1:102" ht="14.4" customHeight="1">
      <c r="A68" s="104"/>
      <c r="B68" s="181"/>
      <c r="C68" s="182"/>
      <c r="D68" s="182"/>
      <c r="E68" s="182"/>
      <c r="F68" s="182"/>
      <c r="G68" s="182"/>
      <c r="H68" s="182"/>
      <c r="I68" s="182"/>
      <c r="J68" s="182"/>
      <c r="K68" s="182"/>
      <c r="L68" s="182"/>
      <c r="M68" s="182"/>
      <c r="N68" s="182"/>
      <c r="O68" s="182"/>
      <c r="P68" s="182"/>
      <c r="Q68" s="182"/>
      <c r="R68" s="182"/>
      <c r="S68" s="182"/>
      <c r="T68" s="649"/>
      <c r="U68" s="649"/>
      <c r="V68" s="649"/>
      <c r="W68" s="649"/>
      <c r="X68" s="649"/>
      <c r="Y68" s="183"/>
      <c r="Z68" s="183"/>
      <c r="AA68" s="649"/>
      <c r="AB68" s="649"/>
      <c r="AC68" s="649"/>
      <c r="AD68" s="649"/>
      <c r="AE68" s="649"/>
      <c r="AF68" s="649"/>
      <c r="AG68" s="183"/>
      <c r="AH68" s="183"/>
      <c r="AI68" s="649"/>
      <c r="AJ68" s="649"/>
      <c r="AK68" s="649"/>
      <c r="AL68" s="649"/>
      <c r="AM68" s="649"/>
      <c r="AN68" s="183"/>
      <c r="AO68" s="184"/>
      <c r="AP68" s="181"/>
      <c r="AQ68" s="182"/>
      <c r="AR68" s="182"/>
      <c r="AS68" s="182"/>
      <c r="AT68" s="182"/>
      <c r="AU68" s="182"/>
      <c r="AV68" s="182"/>
      <c r="AW68" s="182"/>
      <c r="AX68" s="182"/>
      <c r="AY68" s="182"/>
      <c r="AZ68" s="182"/>
      <c r="BA68" s="182"/>
      <c r="BB68" s="182"/>
      <c r="BC68" s="182"/>
      <c r="BD68" s="182"/>
      <c r="BE68" s="182"/>
      <c r="BF68" s="649"/>
      <c r="BG68" s="649"/>
      <c r="BH68" s="649"/>
      <c r="BI68" s="649"/>
      <c r="BJ68" s="649"/>
      <c r="BK68" s="183"/>
      <c r="BL68" s="183"/>
      <c r="BM68" s="649"/>
      <c r="BN68" s="649"/>
      <c r="BO68" s="649"/>
      <c r="BP68" s="649"/>
      <c r="BQ68" s="649"/>
      <c r="BR68" s="649"/>
      <c r="BS68" s="183"/>
      <c r="BT68" s="183"/>
      <c r="BU68" s="649"/>
      <c r="BV68" s="649"/>
      <c r="BW68" s="649"/>
      <c r="BX68" s="649"/>
      <c r="BY68" s="649"/>
      <c r="BZ68" s="184"/>
      <c r="CA68" s="151"/>
      <c r="CB68" s="53"/>
      <c r="CC68" s="53"/>
      <c r="CD68" s="53"/>
      <c r="CE68" s="53"/>
      <c r="CF68" s="53"/>
      <c r="CG68" s="53"/>
      <c r="CH68" s="53"/>
      <c r="CI68" s="53"/>
      <c r="CJ68" s="53"/>
      <c r="CK68" s="53"/>
      <c r="CL68" s="53"/>
      <c r="CM68" s="53"/>
      <c r="CN68" s="53"/>
      <c r="CO68" s="53"/>
      <c r="CP68" s="53"/>
      <c r="CQ68" s="53"/>
      <c r="CR68" s="53"/>
      <c r="CS68" s="53"/>
      <c r="CT68" s="53"/>
      <c r="CU68" s="53"/>
      <c r="CV68" s="53"/>
      <c r="CW68" s="53"/>
      <c r="CX68" s="100"/>
    </row>
    <row r="69" spans="1:102" ht="14.4" customHeight="1">
      <c r="A69" s="104"/>
      <c r="B69" s="181"/>
      <c r="C69" s="182"/>
      <c r="D69" s="182"/>
      <c r="E69" s="182"/>
      <c r="F69" s="182"/>
      <c r="G69" s="182"/>
      <c r="H69" s="182"/>
      <c r="I69" s="182"/>
      <c r="J69" s="182"/>
      <c r="K69" s="182"/>
      <c r="L69" s="182"/>
      <c r="M69" s="182"/>
      <c r="N69" s="182"/>
      <c r="O69" s="182"/>
      <c r="P69" s="182"/>
      <c r="Q69" s="182"/>
      <c r="R69" s="182"/>
      <c r="S69" s="182"/>
      <c r="T69" s="352"/>
      <c r="U69" s="352"/>
      <c r="V69" s="352"/>
      <c r="W69" s="352"/>
      <c r="X69" s="185"/>
      <c r="Y69" s="185"/>
      <c r="Z69" s="185"/>
      <c r="AA69" s="185"/>
      <c r="AB69" s="352"/>
      <c r="AC69" s="352"/>
      <c r="AD69" s="352"/>
      <c r="AE69" s="352"/>
      <c r="AF69" s="185"/>
      <c r="AG69" s="185"/>
      <c r="AH69" s="185"/>
      <c r="AI69" s="185"/>
      <c r="AJ69" s="352"/>
      <c r="AK69" s="352"/>
      <c r="AL69" s="352"/>
      <c r="AM69" s="352"/>
      <c r="AN69" s="185"/>
      <c r="AO69" s="186"/>
      <c r="AP69" s="181"/>
      <c r="AQ69" s="182"/>
      <c r="AR69" s="182"/>
      <c r="AS69" s="182"/>
      <c r="AT69" s="182"/>
      <c r="AU69" s="182"/>
      <c r="AV69" s="182"/>
      <c r="AW69" s="182"/>
      <c r="AX69" s="182"/>
      <c r="AY69" s="182"/>
      <c r="AZ69" s="182"/>
      <c r="BA69" s="182"/>
      <c r="BB69" s="182"/>
      <c r="BC69" s="182"/>
      <c r="BD69" s="182"/>
      <c r="BE69" s="182"/>
      <c r="BF69" s="352"/>
      <c r="BG69" s="352"/>
      <c r="BH69" s="352"/>
      <c r="BI69" s="352"/>
      <c r="BJ69" s="185"/>
      <c r="BK69" s="185"/>
      <c r="BL69" s="185"/>
      <c r="BM69" s="185"/>
      <c r="BN69" s="352"/>
      <c r="BO69" s="352"/>
      <c r="BP69" s="352"/>
      <c r="BQ69" s="352"/>
      <c r="BR69" s="185"/>
      <c r="BS69" s="185"/>
      <c r="BT69" s="185"/>
      <c r="BU69" s="185"/>
      <c r="BV69" s="352"/>
      <c r="BW69" s="352"/>
      <c r="BX69" s="352"/>
      <c r="BY69" s="352"/>
      <c r="BZ69" s="186"/>
      <c r="CA69" s="151"/>
      <c r="CB69" s="53"/>
      <c r="CC69" s="53"/>
      <c r="CD69" s="53"/>
      <c r="CE69" s="53"/>
      <c r="CF69" s="53"/>
      <c r="CG69" s="53"/>
      <c r="CH69" s="53"/>
      <c r="CI69" s="53"/>
      <c r="CJ69" s="53"/>
      <c r="CK69" s="53"/>
      <c r="CL69" s="53"/>
      <c r="CM69" s="53"/>
      <c r="CN69" s="53"/>
      <c r="CO69" s="53"/>
      <c r="CP69" s="53"/>
      <c r="CQ69" s="53"/>
      <c r="CR69" s="53"/>
      <c r="CS69" s="53"/>
      <c r="CT69" s="53"/>
      <c r="CU69" s="53"/>
      <c r="CV69" s="53"/>
      <c r="CW69" s="53"/>
      <c r="CX69" s="100"/>
    </row>
    <row r="70" spans="1:102" ht="15.6" customHeight="1">
      <c r="A70" s="104"/>
      <c r="B70" s="228"/>
      <c r="C70" s="229" t="s">
        <v>301</v>
      </c>
      <c r="D70" s="230"/>
      <c r="E70" s="230"/>
      <c r="F70" s="230"/>
      <c r="G70" s="230"/>
      <c r="H70" s="230"/>
      <c r="I70" s="230"/>
      <c r="J70" s="230"/>
      <c r="K70" s="230"/>
      <c r="L70" s="230"/>
      <c r="M70" s="230"/>
      <c r="N70" s="230"/>
      <c r="O70" s="230"/>
      <c r="P70" s="230"/>
      <c r="Q70" s="230"/>
      <c r="R70" s="230"/>
      <c r="S70" s="231"/>
      <c r="T70" s="636">
        <f>AU97</f>
        <v>0</v>
      </c>
      <c r="U70" s="637"/>
      <c r="V70" s="637"/>
      <c r="W70" s="638"/>
      <c r="X70" s="232"/>
      <c r="Y70" s="233"/>
      <c r="Z70" s="233"/>
      <c r="AA70" s="234"/>
      <c r="AB70" s="636">
        <f>AJ70-T70</f>
        <v>0</v>
      </c>
      <c r="AC70" s="637"/>
      <c r="AD70" s="637"/>
      <c r="AE70" s="638"/>
      <c r="AF70" s="232"/>
      <c r="AG70" s="233"/>
      <c r="AH70" s="233"/>
      <c r="AI70" s="234"/>
      <c r="AJ70" s="636">
        <f>BS97</f>
        <v>0</v>
      </c>
      <c r="AK70" s="637"/>
      <c r="AL70" s="637"/>
      <c r="AM70" s="638"/>
      <c r="AN70" s="232"/>
      <c r="AO70" s="235"/>
      <c r="AP70" s="228"/>
      <c r="AQ70" s="229" t="s">
        <v>302</v>
      </c>
      <c r="AR70" s="230"/>
      <c r="AS70" s="230"/>
      <c r="AT70" s="230"/>
      <c r="AU70" s="230"/>
      <c r="AV70" s="230"/>
      <c r="AW70" s="230"/>
      <c r="AX70" s="230"/>
      <c r="AY70" s="230"/>
      <c r="AZ70" s="230"/>
      <c r="BA70" s="230"/>
      <c r="BB70" s="230"/>
      <c r="BC70" s="230"/>
      <c r="BD70" s="230"/>
      <c r="BE70" s="231"/>
      <c r="BF70" s="639">
        <f>AU107</f>
        <v>0</v>
      </c>
      <c r="BG70" s="639"/>
      <c r="BH70" s="639"/>
      <c r="BI70" s="639"/>
      <c r="BJ70" s="232"/>
      <c r="BK70" s="233"/>
      <c r="BL70" s="233"/>
      <c r="BM70" s="234"/>
      <c r="BN70" s="636">
        <f>BV70-BF70</f>
        <v>0</v>
      </c>
      <c r="BO70" s="637"/>
      <c r="BP70" s="637"/>
      <c r="BQ70" s="638"/>
      <c r="BR70" s="232"/>
      <c r="BS70" s="233"/>
      <c r="BT70" s="233"/>
      <c r="BU70" s="234"/>
      <c r="BV70" s="639">
        <f>BS107</f>
        <v>0</v>
      </c>
      <c r="BW70" s="639"/>
      <c r="BX70" s="639"/>
      <c r="BY70" s="639"/>
      <c r="BZ70" s="236"/>
      <c r="CA70" s="151"/>
      <c r="CB70" s="53"/>
      <c r="CC70" s="53"/>
      <c r="CD70" s="53"/>
      <c r="CE70" s="53"/>
      <c r="CF70" s="53"/>
      <c r="CG70" s="53"/>
      <c r="CH70" s="53"/>
      <c r="CI70" s="53"/>
      <c r="CJ70" s="53"/>
      <c r="CK70" s="53"/>
      <c r="CL70" s="53"/>
      <c r="CM70" s="53"/>
      <c r="CN70" s="53"/>
      <c r="CO70" s="53"/>
      <c r="CP70" s="53"/>
      <c r="CQ70" s="53"/>
      <c r="CR70" s="53"/>
      <c r="CS70" s="53"/>
      <c r="CT70" s="53"/>
      <c r="CU70" s="53"/>
      <c r="CV70" s="53"/>
      <c r="CW70" s="53"/>
      <c r="CX70" s="100"/>
    </row>
    <row r="71" spans="1:102" ht="14.4" customHeight="1">
      <c r="A71" s="104"/>
      <c r="B71" s="228"/>
      <c r="C71" s="237"/>
      <c r="D71" s="230"/>
      <c r="E71" s="230"/>
      <c r="F71" s="230"/>
      <c r="G71" s="230"/>
      <c r="H71" s="230"/>
      <c r="I71" s="230"/>
      <c r="J71" s="230"/>
      <c r="K71" s="230"/>
      <c r="L71" s="230"/>
      <c r="M71" s="230"/>
      <c r="N71" s="230"/>
      <c r="O71" s="230"/>
      <c r="P71" s="230"/>
      <c r="Q71" s="230"/>
      <c r="R71" s="230"/>
      <c r="S71" s="238"/>
      <c r="T71" s="239"/>
      <c r="U71" s="239"/>
      <c r="V71" s="239"/>
      <c r="W71" s="239"/>
      <c r="X71" s="238"/>
      <c r="Y71" s="238"/>
      <c r="Z71" s="238"/>
      <c r="AA71" s="238"/>
      <c r="AB71" s="239"/>
      <c r="AC71" s="239"/>
      <c r="AD71" s="240"/>
      <c r="AE71" s="240"/>
      <c r="AF71" s="241"/>
      <c r="AG71" s="241"/>
      <c r="AH71" s="241"/>
      <c r="AI71" s="241"/>
      <c r="AJ71" s="240"/>
      <c r="AK71" s="240"/>
      <c r="AL71" s="240"/>
      <c r="AM71" s="240"/>
      <c r="AN71" s="241"/>
      <c r="AO71" s="242"/>
      <c r="AP71" s="228"/>
      <c r="AQ71" s="237"/>
      <c r="AR71" s="230"/>
      <c r="AS71" s="230"/>
      <c r="AT71" s="230"/>
      <c r="AU71" s="230"/>
      <c r="AV71" s="230"/>
      <c r="AW71" s="230"/>
      <c r="AX71" s="230"/>
      <c r="AY71" s="230"/>
      <c r="AZ71" s="230"/>
      <c r="BA71" s="230"/>
      <c r="BB71" s="230"/>
      <c r="BC71" s="230"/>
      <c r="BD71" s="230"/>
      <c r="BE71" s="230"/>
      <c r="BF71" s="240"/>
      <c r="BG71" s="240"/>
      <c r="BH71" s="240"/>
      <c r="BI71" s="240"/>
      <c r="BJ71" s="238"/>
      <c r="BK71" s="238"/>
      <c r="BL71" s="238"/>
      <c r="BM71" s="238"/>
      <c r="BN71" s="239"/>
      <c r="BO71" s="239"/>
      <c r="BP71" s="240"/>
      <c r="BQ71" s="240"/>
      <c r="BR71" s="241"/>
      <c r="BS71" s="241"/>
      <c r="BT71" s="241"/>
      <c r="BU71" s="241"/>
      <c r="BV71" s="240"/>
      <c r="BW71" s="240"/>
      <c r="BX71" s="240"/>
      <c r="BY71" s="240"/>
      <c r="BZ71" s="242"/>
      <c r="CA71" s="151"/>
      <c r="CB71" s="53"/>
      <c r="CC71" s="53"/>
      <c r="CD71" s="53"/>
      <c r="CE71" s="53"/>
      <c r="CF71" s="53"/>
      <c r="CG71" s="53"/>
      <c r="CH71" s="53"/>
      <c r="CI71" s="53"/>
      <c r="CJ71" s="53"/>
      <c r="CK71" s="53"/>
      <c r="CL71" s="53"/>
      <c r="CM71" s="53"/>
      <c r="CN71" s="53"/>
      <c r="CO71" s="53"/>
      <c r="CP71" s="53"/>
      <c r="CQ71" s="53"/>
      <c r="CR71" s="53"/>
      <c r="CS71" s="53"/>
      <c r="CT71" s="53"/>
      <c r="CU71" s="53"/>
      <c r="CV71" s="53"/>
      <c r="CW71" s="53"/>
      <c r="CX71" s="100"/>
    </row>
    <row r="72" spans="1:102" ht="14.4" customHeight="1">
      <c r="A72" s="104"/>
      <c r="B72" s="228"/>
      <c r="C72" s="243" t="s">
        <v>303</v>
      </c>
      <c r="D72" s="230"/>
      <c r="E72" s="230"/>
      <c r="F72" s="230"/>
      <c r="G72" s="230"/>
      <c r="H72" s="230"/>
      <c r="I72" s="230"/>
      <c r="J72" s="230"/>
      <c r="K72" s="230"/>
      <c r="L72" s="230"/>
      <c r="M72" s="230"/>
      <c r="N72" s="230"/>
      <c r="O72" s="230"/>
      <c r="P72" s="230"/>
      <c r="Q72" s="230"/>
      <c r="R72" s="230"/>
      <c r="S72" s="244"/>
      <c r="T72" s="639">
        <f>AU98</f>
        <v>0</v>
      </c>
      <c r="U72" s="639"/>
      <c r="V72" s="639"/>
      <c r="W72" s="639"/>
      <c r="X72" s="232"/>
      <c r="Y72" s="233"/>
      <c r="Z72" s="233"/>
      <c r="AA72" s="234"/>
      <c r="AB72" s="636">
        <f>AJ72-T72</f>
        <v>0</v>
      </c>
      <c r="AC72" s="637"/>
      <c r="AD72" s="637"/>
      <c r="AE72" s="638"/>
      <c r="AF72" s="232"/>
      <c r="AG72" s="233"/>
      <c r="AH72" s="233"/>
      <c r="AI72" s="234"/>
      <c r="AJ72" s="639">
        <f>BS98</f>
        <v>0</v>
      </c>
      <c r="AK72" s="639"/>
      <c r="AL72" s="639"/>
      <c r="AM72" s="639"/>
      <c r="AN72" s="245"/>
      <c r="AO72" s="246"/>
      <c r="AP72" s="228"/>
      <c r="AQ72" s="243" t="s">
        <v>218</v>
      </c>
      <c r="AR72" s="237"/>
      <c r="AS72" s="237"/>
      <c r="AT72" s="237"/>
      <c r="AU72" s="237"/>
      <c r="AV72" s="237"/>
      <c r="AW72" s="237"/>
      <c r="AX72" s="237"/>
      <c r="AY72" s="237"/>
      <c r="AZ72" s="237"/>
      <c r="BA72" s="237"/>
      <c r="BB72" s="237"/>
      <c r="BC72" s="237"/>
      <c r="BD72" s="237"/>
      <c r="BE72" s="244"/>
      <c r="BF72" s="639">
        <f>AU108</f>
        <v>0</v>
      </c>
      <c r="BG72" s="639"/>
      <c r="BH72" s="639"/>
      <c r="BI72" s="639"/>
      <c r="BJ72" s="232"/>
      <c r="BK72" s="233"/>
      <c r="BL72" s="233"/>
      <c r="BM72" s="234"/>
      <c r="BN72" s="636">
        <f>BV72-BF72</f>
        <v>0</v>
      </c>
      <c r="BO72" s="637"/>
      <c r="BP72" s="637"/>
      <c r="BQ72" s="638"/>
      <c r="BR72" s="232"/>
      <c r="BS72" s="233"/>
      <c r="BT72" s="233"/>
      <c r="BU72" s="234"/>
      <c r="BV72" s="639">
        <f>BS108</f>
        <v>0</v>
      </c>
      <c r="BW72" s="639"/>
      <c r="BX72" s="639"/>
      <c r="BY72" s="639"/>
      <c r="BZ72" s="247"/>
      <c r="CA72" s="151"/>
      <c r="CB72" s="53"/>
      <c r="CC72" s="53"/>
      <c r="CD72" s="53"/>
      <c r="CE72" s="53"/>
      <c r="CF72" s="53"/>
      <c r="CG72" s="53"/>
      <c r="CH72" s="53"/>
      <c r="CI72" s="53"/>
      <c r="CJ72" s="53"/>
      <c r="CK72" s="53"/>
      <c r="CL72" s="53"/>
      <c r="CM72" s="53"/>
      <c r="CN72" s="53"/>
      <c r="CO72" s="53"/>
      <c r="CP72" s="53"/>
      <c r="CQ72" s="53"/>
      <c r="CR72" s="53"/>
      <c r="CS72" s="53"/>
      <c r="CT72" s="53"/>
      <c r="CU72" s="53"/>
      <c r="CV72" s="53"/>
      <c r="CW72" s="53"/>
      <c r="CX72" s="100"/>
    </row>
    <row r="73" spans="1:102" ht="14.4" customHeight="1">
      <c r="A73" s="104"/>
      <c r="B73" s="228"/>
      <c r="C73" s="243" t="s">
        <v>304</v>
      </c>
      <c r="D73" s="230"/>
      <c r="E73" s="230"/>
      <c r="F73" s="230"/>
      <c r="G73" s="230"/>
      <c r="H73" s="230"/>
      <c r="I73" s="230"/>
      <c r="J73" s="230"/>
      <c r="K73" s="230"/>
      <c r="L73" s="230"/>
      <c r="M73" s="230"/>
      <c r="N73" s="230"/>
      <c r="O73" s="230"/>
      <c r="P73" s="230"/>
      <c r="Q73" s="230"/>
      <c r="R73" s="230"/>
      <c r="S73" s="244"/>
      <c r="T73" s="639">
        <f>AU99</f>
        <v>0</v>
      </c>
      <c r="U73" s="639"/>
      <c r="V73" s="639"/>
      <c r="W73" s="639"/>
      <c r="X73" s="232"/>
      <c r="Y73" s="233"/>
      <c r="Z73" s="233"/>
      <c r="AA73" s="234"/>
      <c r="AB73" s="636">
        <f>AJ73-T73</f>
        <v>0</v>
      </c>
      <c r="AC73" s="637"/>
      <c r="AD73" s="637"/>
      <c r="AE73" s="638"/>
      <c r="AF73" s="232"/>
      <c r="AG73" s="233"/>
      <c r="AH73" s="233"/>
      <c r="AI73" s="234"/>
      <c r="AJ73" s="639">
        <f>BS99</f>
        <v>0</v>
      </c>
      <c r="AK73" s="639"/>
      <c r="AL73" s="639"/>
      <c r="AM73" s="639"/>
      <c r="AN73" s="245"/>
      <c r="AO73" s="246"/>
      <c r="AP73" s="228"/>
      <c r="AQ73" s="243" t="s">
        <v>220</v>
      </c>
      <c r="AR73" s="230"/>
      <c r="AS73" s="230"/>
      <c r="AT73" s="230"/>
      <c r="AU73" s="230"/>
      <c r="AV73" s="230"/>
      <c r="AW73" s="230"/>
      <c r="AX73" s="230"/>
      <c r="AY73" s="230"/>
      <c r="AZ73" s="230"/>
      <c r="BA73" s="230"/>
      <c r="BB73" s="230"/>
      <c r="BC73" s="230"/>
      <c r="BD73" s="230"/>
      <c r="BE73" s="244"/>
      <c r="BF73" s="639">
        <f>AU109</f>
        <v>0</v>
      </c>
      <c r="BG73" s="639"/>
      <c r="BH73" s="639"/>
      <c r="BI73" s="639"/>
      <c r="BJ73" s="232"/>
      <c r="BK73" s="233"/>
      <c r="BL73" s="233"/>
      <c r="BM73" s="234"/>
      <c r="BN73" s="636">
        <f>BV73-BF73</f>
        <v>0</v>
      </c>
      <c r="BO73" s="637"/>
      <c r="BP73" s="637"/>
      <c r="BQ73" s="638"/>
      <c r="BR73" s="232"/>
      <c r="BS73" s="233"/>
      <c r="BT73" s="233"/>
      <c r="BU73" s="234"/>
      <c r="BV73" s="639">
        <f>BS109</f>
        <v>0</v>
      </c>
      <c r="BW73" s="639"/>
      <c r="BX73" s="639"/>
      <c r="BY73" s="639"/>
      <c r="BZ73" s="247"/>
      <c r="CA73" s="151"/>
      <c r="CB73" s="53"/>
      <c r="CC73" s="53"/>
      <c r="CD73" s="53"/>
      <c r="CE73" s="53"/>
      <c r="CF73" s="53"/>
      <c r="CG73" s="53"/>
      <c r="CH73" s="53"/>
      <c r="CI73" s="53"/>
      <c r="CJ73" s="53"/>
      <c r="CK73" s="53"/>
      <c r="CL73" s="53"/>
      <c r="CM73" s="53"/>
      <c r="CN73" s="53"/>
      <c r="CO73" s="53"/>
      <c r="CP73" s="53"/>
      <c r="CQ73" s="53"/>
      <c r="CR73" s="53"/>
      <c r="CS73" s="53"/>
      <c r="CT73" s="53"/>
      <c r="CU73" s="53"/>
      <c r="CV73" s="53"/>
      <c r="CW73" s="53"/>
      <c r="CX73" s="100"/>
    </row>
    <row r="74" spans="1:102" ht="14.4" customHeight="1">
      <c r="A74" s="104"/>
      <c r="B74" s="228"/>
      <c r="C74" s="243" t="s">
        <v>148</v>
      </c>
      <c r="D74" s="230"/>
      <c r="E74" s="230"/>
      <c r="F74" s="230"/>
      <c r="G74" s="230"/>
      <c r="H74" s="230"/>
      <c r="I74" s="230"/>
      <c r="J74" s="230"/>
      <c r="K74" s="230"/>
      <c r="L74" s="230"/>
      <c r="M74" s="230"/>
      <c r="N74" s="230"/>
      <c r="O74" s="230"/>
      <c r="P74" s="230"/>
      <c r="Q74" s="230"/>
      <c r="R74" s="230"/>
      <c r="S74" s="244"/>
      <c r="T74" s="639">
        <f>AU100</f>
        <v>0</v>
      </c>
      <c r="U74" s="639"/>
      <c r="V74" s="639"/>
      <c r="W74" s="639"/>
      <c r="X74" s="232"/>
      <c r="Y74" s="233"/>
      <c r="Z74" s="233"/>
      <c r="AA74" s="234"/>
      <c r="AB74" s="636">
        <f>AJ74-T74</f>
        <v>0</v>
      </c>
      <c r="AC74" s="637"/>
      <c r="AD74" s="637"/>
      <c r="AE74" s="638"/>
      <c r="AF74" s="232"/>
      <c r="AG74" s="233"/>
      <c r="AH74" s="233"/>
      <c r="AI74" s="234"/>
      <c r="AJ74" s="639">
        <f>BS100</f>
        <v>0</v>
      </c>
      <c r="AK74" s="639"/>
      <c r="AL74" s="639"/>
      <c r="AM74" s="639"/>
      <c r="AN74" s="245"/>
      <c r="AO74" s="246"/>
      <c r="AP74" s="228"/>
      <c r="AQ74" s="243" t="s">
        <v>305</v>
      </c>
      <c r="AR74" s="237"/>
      <c r="AS74" s="237"/>
      <c r="AT74" s="237"/>
      <c r="AU74" s="237"/>
      <c r="AV74" s="237"/>
      <c r="AW74" s="237"/>
      <c r="AX74" s="237"/>
      <c r="AY74" s="237"/>
      <c r="AZ74" s="237"/>
      <c r="BA74" s="237"/>
      <c r="BB74" s="237"/>
      <c r="BC74" s="237"/>
      <c r="BD74" s="237"/>
      <c r="BE74" s="244"/>
      <c r="BF74" s="639">
        <f>AU110</f>
        <v>0</v>
      </c>
      <c r="BG74" s="639"/>
      <c r="BH74" s="639"/>
      <c r="BI74" s="639"/>
      <c r="BJ74" s="232"/>
      <c r="BK74" s="233"/>
      <c r="BL74" s="233"/>
      <c r="BM74" s="234"/>
      <c r="BN74" s="636">
        <f>BV74-BF74</f>
        <v>0</v>
      </c>
      <c r="BO74" s="637"/>
      <c r="BP74" s="637"/>
      <c r="BQ74" s="638"/>
      <c r="BR74" s="232"/>
      <c r="BS74" s="233"/>
      <c r="BT74" s="233"/>
      <c r="BU74" s="234"/>
      <c r="BV74" s="639">
        <f>BS110</f>
        <v>0</v>
      </c>
      <c r="BW74" s="639"/>
      <c r="BX74" s="639"/>
      <c r="BY74" s="639"/>
      <c r="BZ74" s="247"/>
      <c r="CA74" s="151"/>
      <c r="CB74" s="53"/>
      <c r="CC74" s="53"/>
      <c r="CD74" s="53"/>
      <c r="CE74" s="53"/>
      <c r="CF74" s="53"/>
      <c r="CG74" s="53"/>
      <c r="CH74" s="53"/>
      <c r="CI74" s="53"/>
      <c r="CJ74" s="53"/>
      <c r="CK74" s="53"/>
      <c r="CL74" s="53"/>
      <c r="CM74" s="53"/>
      <c r="CN74" s="53"/>
      <c r="CO74" s="53"/>
      <c r="CP74" s="53"/>
      <c r="CQ74" s="53"/>
      <c r="CR74" s="53"/>
      <c r="CS74" s="53"/>
      <c r="CT74" s="53"/>
      <c r="CU74" s="53"/>
      <c r="CV74" s="53"/>
      <c r="CW74" s="53"/>
      <c r="CX74" s="100"/>
    </row>
    <row r="75" spans="1:102" ht="15" customHeight="1">
      <c r="A75" s="104"/>
      <c r="B75" s="248"/>
      <c r="C75" s="249"/>
      <c r="D75" s="249"/>
      <c r="E75" s="249"/>
      <c r="F75" s="249"/>
      <c r="G75" s="249"/>
      <c r="H75" s="249"/>
      <c r="I75" s="249"/>
      <c r="J75" s="249"/>
      <c r="K75" s="249"/>
      <c r="L75" s="249"/>
      <c r="M75" s="249"/>
      <c r="N75" s="249"/>
      <c r="O75" s="249"/>
      <c r="P75" s="249"/>
      <c r="Q75" s="249"/>
      <c r="R75" s="249"/>
      <c r="S75" s="249"/>
      <c r="T75" s="250"/>
      <c r="U75" s="250"/>
      <c r="V75" s="250"/>
      <c r="W75" s="250"/>
      <c r="X75" s="249"/>
      <c r="Y75" s="249"/>
      <c r="Z75" s="249"/>
      <c r="AA75" s="249"/>
      <c r="AB75" s="251"/>
      <c r="AC75" s="251"/>
      <c r="AD75" s="251"/>
      <c r="AE75" s="251"/>
      <c r="AF75" s="249"/>
      <c r="AG75" s="249"/>
      <c r="AH75" s="249"/>
      <c r="AI75" s="249"/>
      <c r="AJ75" s="251"/>
      <c r="AK75" s="250"/>
      <c r="AL75" s="250"/>
      <c r="AM75" s="250"/>
      <c r="AN75" s="252"/>
      <c r="AO75" s="253"/>
      <c r="AP75" s="248"/>
      <c r="AQ75" s="249"/>
      <c r="AR75" s="249"/>
      <c r="AS75" s="249"/>
      <c r="AT75" s="249"/>
      <c r="AU75" s="249"/>
      <c r="AV75" s="249"/>
      <c r="AW75" s="249"/>
      <c r="AX75" s="249"/>
      <c r="AY75" s="249"/>
      <c r="AZ75" s="249"/>
      <c r="BA75" s="249"/>
      <c r="BB75" s="249"/>
      <c r="BC75" s="249"/>
      <c r="BD75" s="249"/>
      <c r="BE75" s="249"/>
      <c r="BF75" s="250"/>
      <c r="BG75" s="250"/>
      <c r="BH75" s="250"/>
      <c r="BI75" s="250"/>
      <c r="BJ75" s="249"/>
      <c r="BK75" s="249"/>
      <c r="BL75" s="249"/>
      <c r="BM75" s="249"/>
      <c r="BN75" s="251"/>
      <c r="BO75" s="251"/>
      <c r="BP75" s="251"/>
      <c r="BQ75" s="251"/>
      <c r="BR75" s="249"/>
      <c r="BS75" s="249"/>
      <c r="BT75" s="249"/>
      <c r="BU75" s="249"/>
      <c r="BV75" s="251"/>
      <c r="BW75" s="251"/>
      <c r="BX75" s="251"/>
      <c r="BY75" s="251"/>
      <c r="BZ75" s="253"/>
      <c r="CA75" s="151"/>
      <c r="CB75" s="53"/>
      <c r="CC75" s="53"/>
      <c r="CD75" s="53"/>
      <c r="CE75" s="53"/>
      <c r="CF75" s="53"/>
      <c r="CG75" s="53"/>
      <c r="CH75" s="53"/>
      <c r="CI75" s="53"/>
      <c r="CJ75" s="53"/>
      <c r="CK75" s="53"/>
      <c r="CL75" s="53"/>
      <c r="CM75" s="53"/>
      <c r="CN75" s="53"/>
      <c r="CO75" s="53"/>
      <c r="CP75" s="53"/>
      <c r="CQ75" s="53"/>
      <c r="CR75" s="53"/>
      <c r="CS75" s="53"/>
      <c r="CT75" s="53"/>
      <c r="CU75" s="53"/>
      <c r="CV75" s="53"/>
      <c r="CW75" s="53"/>
      <c r="CX75" s="100"/>
    </row>
    <row r="76" spans="1:102" ht="18.600000000000001" customHeight="1">
      <c r="A76" s="104"/>
      <c r="B76" s="645" t="s">
        <v>306</v>
      </c>
      <c r="C76" s="646"/>
      <c r="D76" s="646"/>
      <c r="E76" s="646"/>
      <c r="F76" s="646"/>
      <c r="G76" s="646"/>
      <c r="H76" s="646"/>
      <c r="I76" s="646"/>
      <c r="J76" s="646"/>
      <c r="K76" s="646"/>
      <c r="L76" s="646"/>
      <c r="M76" s="646"/>
      <c r="N76" s="646"/>
      <c r="O76" s="646"/>
      <c r="P76" s="646"/>
      <c r="Q76" s="646"/>
      <c r="R76" s="646"/>
      <c r="S76" s="646"/>
      <c r="T76" s="646"/>
      <c r="U76" s="646"/>
      <c r="V76" s="646"/>
      <c r="W76" s="646"/>
      <c r="X76" s="646"/>
      <c r="Y76" s="646"/>
      <c r="Z76" s="646"/>
      <c r="AA76" s="646"/>
      <c r="AB76" s="646"/>
      <c r="AC76" s="646"/>
      <c r="AD76" s="646"/>
      <c r="AE76" s="646"/>
      <c r="AF76" s="646"/>
      <c r="AG76" s="646"/>
      <c r="AH76" s="646"/>
      <c r="AI76" s="646"/>
      <c r="AJ76" s="646"/>
      <c r="AK76" s="646"/>
      <c r="AL76" s="646"/>
      <c r="AM76" s="646"/>
      <c r="AN76" s="646"/>
      <c r="AO76" s="647"/>
      <c r="AP76" s="645" t="s">
        <v>307</v>
      </c>
      <c r="AQ76" s="646"/>
      <c r="AR76" s="646"/>
      <c r="AS76" s="646"/>
      <c r="AT76" s="646"/>
      <c r="AU76" s="646"/>
      <c r="AV76" s="646"/>
      <c r="AW76" s="646"/>
      <c r="AX76" s="646"/>
      <c r="AY76" s="646"/>
      <c r="AZ76" s="646"/>
      <c r="BA76" s="646"/>
      <c r="BB76" s="646"/>
      <c r="BC76" s="646"/>
      <c r="BD76" s="646"/>
      <c r="BE76" s="646"/>
      <c r="BF76" s="646"/>
      <c r="BG76" s="646"/>
      <c r="BH76" s="646"/>
      <c r="BI76" s="646"/>
      <c r="BJ76" s="646"/>
      <c r="BK76" s="646"/>
      <c r="BL76" s="646"/>
      <c r="BM76" s="646"/>
      <c r="BN76" s="646"/>
      <c r="BO76" s="646"/>
      <c r="BP76" s="646"/>
      <c r="BQ76" s="646"/>
      <c r="BR76" s="646"/>
      <c r="BS76" s="646"/>
      <c r="BT76" s="646"/>
      <c r="BU76" s="646"/>
      <c r="BV76" s="646"/>
      <c r="BW76" s="646"/>
      <c r="BX76" s="646"/>
      <c r="BY76" s="646"/>
      <c r="BZ76" s="647"/>
      <c r="CA76" s="151"/>
      <c r="CB76" s="53"/>
      <c r="CC76" s="53"/>
      <c r="CD76" s="53"/>
      <c r="CE76" s="53"/>
      <c r="CF76" s="53"/>
      <c r="CG76" s="53"/>
      <c r="CH76" s="53"/>
      <c r="CI76" s="53"/>
      <c r="CJ76" s="53"/>
      <c r="CK76" s="53"/>
      <c r="CL76" s="53"/>
      <c r="CM76" s="53"/>
      <c r="CN76" s="53"/>
      <c r="CO76" s="53"/>
      <c r="CP76" s="53"/>
      <c r="CQ76" s="53"/>
      <c r="CR76" s="53"/>
      <c r="CS76" s="53"/>
      <c r="CT76" s="53"/>
      <c r="CU76" s="53"/>
      <c r="CV76" s="53"/>
      <c r="CW76" s="53"/>
      <c r="CX76" s="100"/>
    </row>
    <row r="77" spans="1:102" ht="14.4" customHeight="1">
      <c r="A77" s="104"/>
      <c r="B77" s="254"/>
      <c r="C77" s="255"/>
      <c r="D77" s="255"/>
      <c r="E77" s="255"/>
      <c r="F77" s="255"/>
      <c r="G77" s="255"/>
      <c r="H77" s="255"/>
      <c r="I77" s="255"/>
      <c r="J77" s="255"/>
      <c r="K77" s="255"/>
      <c r="L77" s="255"/>
      <c r="M77" s="255"/>
      <c r="N77" s="255"/>
      <c r="O77" s="255"/>
      <c r="P77" s="255"/>
      <c r="Q77" s="255"/>
      <c r="R77" s="255"/>
      <c r="S77" s="255"/>
      <c r="T77" s="256"/>
      <c r="U77" s="256"/>
      <c r="V77" s="256"/>
      <c r="W77" s="256"/>
      <c r="X77" s="255"/>
      <c r="Y77" s="255"/>
      <c r="Z77" s="255"/>
      <c r="AA77" s="255"/>
      <c r="AB77" s="255"/>
      <c r="AC77" s="255"/>
      <c r="AD77" s="255"/>
      <c r="AE77" s="255"/>
      <c r="AF77" s="255"/>
      <c r="AG77" s="255"/>
      <c r="AH77" s="255"/>
      <c r="AI77" s="255"/>
      <c r="AJ77" s="255"/>
      <c r="AK77" s="256"/>
      <c r="AL77" s="256"/>
      <c r="AM77" s="256"/>
      <c r="AN77" s="256"/>
      <c r="AO77" s="257"/>
      <c r="AP77" s="254"/>
      <c r="AQ77" s="255"/>
      <c r="AR77" s="255"/>
      <c r="AS77" s="255"/>
      <c r="AT77" s="255"/>
      <c r="AU77" s="255"/>
      <c r="AV77" s="255"/>
      <c r="AW77" s="255"/>
      <c r="AX77" s="255"/>
      <c r="AY77" s="255"/>
      <c r="AZ77" s="255"/>
      <c r="BA77" s="255"/>
      <c r="BB77" s="255"/>
      <c r="BC77" s="255"/>
      <c r="BD77" s="255"/>
      <c r="BE77" s="255"/>
      <c r="BF77" s="256"/>
      <c r="BG77" s="256"/>
      <c r="BH77" s="256"/>
      <c r="BI77" s="256"/>
      <c r="BJ77" s="255"/>
      <c r="BK77" s="255"/>
      <c r="BL77" s="255"/>
      <c r="BM77" s="255"/>
      <c r="BN77" s="255"/>
      <c r="BO77" s="255"/>
      <c r="BP77" s="255"/>
      <c r="BQ77" s="255"/>
      <c r="BR77" s="255"/>
      <c r="BS77" s="255"/>
      <c r="BT77" s="255"/>
      <c r="BU77" s="255"/>
      <c r="BV77" s="255"/>
      <c r="BW77" s="255"/>
      <c r="BX77" s="255"/>
      <c r="BY77" s="255"/>
      <c r="BZ77" s="257"/>
      <c r="CA77" s="151"/>
      <c r="CB77" s="53"/>
      <c r="CC77" s="53"/>
      <c r="CD77" s="53"/>
      <c r="CE77" s="53"/>
      <c r="CF77" s="53"/>
      <c r="CG77" s="53"/>
      <c r="CH77" s="53"/>
      <c r="CI77" s="53"/>
      <c r="CJ77" s="53"/>
      <c r="CK77" s="53"/>
      <c r="CL77" s="53"/>
      <c r="CM77" s="53"/>
      <c r="CN77" s="53"/>
      <c r="CO77" s="53"/>
      <c r="CP77" s="53"/>
      <c r="CQ77" s="53"/>
      <c r="CR77" s="53"/>
      <c r="CS77" s="53"/>
      <c r="CT77" s="53"/>
      <c r="CU77" s="53"/>
      <c r="CV77" s="53"/>
      <c r="CW77" s="53"/>
      <c r="CX77" s="100"/>
    </row>
    <row r="78" spans="1:102" ht="14.4" customHeight="1">
      <c r="A78" s="104"/>
      <c r="B78" s="258"/>
      <c r="C78" s="237"/>
      <c r="D78" s="237"/>
      <c r="E78" s="237"/>
      <c r="F78" s="237"/>
      <c r="G78" s="237"/>
      <c r="H78" s="237"/>
      <c r="I78" s="237"/>
      <c r="J78" s="237"/>
      <c r="K78" s="237"/>
      <c r="L78" s="237"/>
      <c r="M78" s="237"/>
      <c r="N78" s="237"/>
      <c r="O78" s="237"/>
      <c r="P78" s="237"/>
      <c r="Q78" s="237"/>
      <c r="R78" s="237"/>
      <c r="S78" s="237"/>
      <c r="T78" s="650" t="s">
        <v>300</v>
      </c>
      <c r="U78" s="651"/>
      <c r="V78" s="651"/>
      <c r="W78" s="651"/>
      <c r="X78" s="651"/>
      <c r="Y78" s="259"/>
      <c r="Z78" s="259"/>
      <c r="AA78" s="650" t="s">
        <v>296</v>
      </c>
      <c r="AB78" s="651"/>
      <c r="AC78" s="651"/>
      <c r="AD78" s="651"/>
      <c r="AE78" s="651"/>
      <c r="AF78" s="651"/>
      <c r="AG78" s="259"/>
      <c r="AH78" s="259"/>
      <c r="AI78" s="650" t="s">
        <v>297</v>
      </c>
      <c r="AJ78" s="651"/>
      <c r="AK78" s="651"/>
      <c r="AL78" s="651"/>
      <c r="AM78" s="651"/>
      <c r="AN78" s="259"/>
      <c r="AO78" s="260"/>
      <c r="AP78" s="258"/>
      <c r="AQ78" s="237"/>
      <c r="AR78" s="237"/>
      <c r="AS78" s="237"/>
      <c r="AT78" s="237"/>
      <c r="AU78" s="237"/>
      <c r="AV78" s="237"/>
      <c r="AW78" s="237"/>
      <c r="AX78" s="237"/>
      <c r="AY78" s="237"/>
      <c r="AZ78" s="237"/>
      <c r="BA78" s="237"/>
      <c r="BB78" s="237"/>
      <c r="BC78" s="237"/>
      <c r="BD78" s="237"/>
      <c r="BE78" s="237"/>
      <c r="BF78" s="650" t="s">
        <v>300</v>
      </c>
      <c r="BG78" s="651"/>
      <c r="BH78" s="651"/>
      <c r="BI78" s="651"/>
      <c r="BJ78" s="651"/>
      <c r="BK78" s="259"/>
      <c r="BL78" s="259"/>
      <c r="BM78" s="650" t="s">
        <v>296</v>
      </c>
      <c r="BN78" s="651"/>
      <c r="BO78" s="651"/>
      <c r="BP78" s="651"/>
      <c r="BQ78" s="651"/>
      <c r="BR78" s="651"/>
      <c r="BS78" s="259"/>
      <c r="BT78" s="259"/>
      <c r="BU78" s="650" t="s">
        <v>297</v>
      </c>
      <c r="BV78" s="651"/>
      <c r="BW78" s="651"/>
      <c r="BX78" s="651"/>
      <c r="BY78" s="651"/>
      <c r="BZ78" s="260"/>
      <c r="CA78" s="151"/>
      <c r="CB78" s="53"/>
      <c r="CC78" s="53"/>
      <c r="CD78" s="53"/>
      <c r="CE78" s="53"/>
      <c r="CF78" s="53"/>
      <c r="CG78" s="53"/>
      <c r="CH78" s="53"/>
      <c r="CI78" s="53"/>
      <c r="CJ78" s="53"/>
      <c r="CK78" s="53"/>
      <c r="CL78" s="53"/>
      <c r="CM78" s="53"/>
      <c r="CN78" s="53"/>
      <c r="CO78" s="53"/>
      <c r="CP78" s="53"/>
      <c r="CQ78" s="53"/>
      <c r="CR78" s="53"/>
      <c r="CS78" s="53"/>
      <c r="CT78" s="53"/>
      <c r="CU78" s="53"/>
      <c r="CV78" s="53"/>
      <c r="CW78" s="53"/>
      <c r="CX78" s="100"/>
    </row>
    <row r="79" spans="1:102" ht="14.4" customHeight="1">
      <c r="A79" s="104"/>
      <c r="B79" s="261"/>
      <c r="C79" s="237"/>
      <c r="D79" s="237"/>
      <c r="E79" s="237"/>
      <c r="F79" s="237"/>
      <c r="G79" s="237"/>
      <c r="H79" s="237"/>
      <c r="I79" s="237"/>
      <c r="J79" s="237"/>
      <c r="K79" s="237"/>
      <c r="L79" s="237"/>
      <c r="M79" s="237"/>
      <c r="N79" s="237"/>
      <c r="O79" s="237"/>
      <c r="P79" s="237"/>
      <c r="Q79" s="237"/>
      <c r="R79" s="237"/>
      <c r="S79" s="237"/>
      <c r="T79" s="651"/>
      <c r="U79" s="651"/>
      <c r="V79" s="651"/>
      <c r="W79" s="651"/>
      <c r="X79" s="651"/>
      <c r="Y79" s="259"/>
      <c r="Z79" s="259"/>
      <c r="AA79" s="651"/>
      <c r="AB79" s="651"/>
      <c r="AC79" s="651"/>
      <c r="AD79" s="651"/>
      <c r="AE79" s="651"/>
      <c r="AF79" s="651"/>
      <c r="AG79" s="259"/>
      <c r="AH79" s="259"/>
      <c r="AI79" s="651"/>
      <c r="AJ79" s="651"/>
      <c r="AK79" s="651"/>
      <c r="AL79" s="651"/>
      <c r="AM79" s="651"/>
      <c r="AN79" s="259"/>
      <c r="AO79" s="260"/>
      <c r="AP79" s="261"/>
      <c r="AQ79" s="237"/>
      <c r="AR79" s="237"/>
      <c r="AS79" s="237"/>
      <c r="AT79" s="237"/>
      <c r="AU79" s="237"/>
      <c r="AV79" s="237"/>
      <c r="AW79" s="237"/>
      <c r="AX79" s="237"/>
      <c r="AY79" s="237"/>
      <c r="AZ79" s="237"/>
      <c r="BA79" s="237"/>
      <c r="BB79" s="237"/>
      <c r="BC79" s="237"/>
      <c r="BD79" s="237"/>
      <c r="BE79" s="237"/>
      <c r="BF79" s="651"/>
      <c r="BG79" s="651"/>
      <c r="BH79" s="651"/>
      <c r="BI79" s="651"/>
      <c r="BJ79" s="651"/>
      <c r="BK79" s="259"/>
      <c r="BL79" s="259"/>
      <c r="BM79" s="651"/>
      <c r="BN79" s="651"/>
      <c r="BO79" s="651"/>
      <c r="BP79" s="651"/>
      <c r="BQ79" s="651"/>
      <c r="BR79" s="651"/>
      <c r="BS79" s="259"/>
      <c r="BT79" s="259"/>
      <c r="BU79" s="651"/>
      <c r="BV79" s="651"/>
      <c r="BW79" s="651"/>
      <c r="BX79" s="651"/>
      <c r="BY79" s="651"/>
      <c r="BZ79" s="260"/>
      <c r="CA79" s="151"/>
      <c r="CB79" s="53"/>
      <c r="CC79" s="53"/>
      <c r="CD79" s="53"/>
      <c r="CE79" s="53"/>
      <c r="CF79" s="53"/>
      <c r="CG79" s="53"/>
      <c r="CH79" s="53"/>
      <c r="CI79" s="53"/>
      <c r="CJ79" s="53"/>
      <c r="CK79" s="53"/>
      <c r="CL79" s="53"/>
      <c r="CM79" s="53"/>
      <c r="CN79" s="53"/>
      <c r="CO79" s="53"/>
      <c r="CP79" s="53"/>
      <c r="CQ79" s="53"/>
      <c r="CR79" s="53"/>
      <c r="CS79" s="53"/>
      <c r="CT79" s="53"/>
      <c r="CU79" s="53"/>
      <c r="CV79" s="53"/>
      <c r="CW79" s="53"/>
      <c r="CX79" s="100"/>
    </row>
    <row r="80" spans="1:102" ht="14.4" customHeight="1">
      <c r="A80" s="104"/>
      <c r="B80" s="258"/>
      <c r="C80" s="237"/>
      <c r="D80" s="237"/>
      <c r="E80" s="237"/>
      <c r="F80" s="237"/>
      <c r="G80" s="237"/>
      <c r="H80" s="237"/>
      <c r="I80" s="237"/>
      <c r="J80" s="237"/>
      <c r="K80" s="237"/>
      <c r="L80" s="237"/>
      <c r="M80" s="237"/>
      <c r="N80" s="237"/>
      <c r="O80" s="237"/>
      <c r="P80" s="237"/>
      <c r="Q80" s="237"/>
      <c r="R80" s="237"/>
      <c r="S80" s="237"/>
      <c r="T80" s="353"/>
      <c r="U80" s="353"/>
      <c r="V80" s="353"/>
      <c r="W80" s="353"/>
      <c r="X80" s="262"/>
      <c r="Y80" s="262"/>
      <c r="Z80" s="262"/>
      <c r="AA80" s="262"/>
      <c r="AB80" s="353"/>
      <c r="AC80" s="353"/>
      <c r="AD80" s="353"/>
      <c r="AE80" s="353"/>
      <c r="AF80" s="262"/>
      <c r="AG80" s="262"/>
      <c r="AH80" s="262"/>
      <c r="AI80" s="262"/>
      <c r="AJ80" s="353"/>
      <c r="AK80" s="353"/>
      <c r="AL80" s="353"/>
      <c r="AM80" s="353"/>
      <c r="AN80" s="262"/>
      <c r="AO80" s="263"/>
      <c r="AP80" s="258"/>
      <c r="AQ80" s="237"/>
      <c r="AR80" s="237"/>
      <c r="AS80" s="237"/>
      <c r="AT80" s="237"/>
      <c r="AU80" s="237"/>
      <c r="AV80" s="237"/>
      <c r="AW80" s="237"/>
      <c r="AX80" s="237"/>
      <c r="AY80" s="237"/>
      <c r="AZ80" s="237"/>
      <c r="BA80" s="237"/>
      <c r="BB80" s="237"/>
      <c r="BC80" s="237"/>
      <c r="BD80" s="237"/>
      <c r="BE80" s="237"/>
      <c r="BF80" s="353"/>
      <c r="BG80" s="353"/>
      <c r="BH80" s="353"/>
      <c r="BI80" s="353"/>
      <c r="BJ80" s="262"/>
      <c r="BK80" s="262"/>
      <c r="BL80" s="262"/>
      <c r="BM80" s="262"/>
      <c r="BN80" s="353"/>
      <c r="BO80" s="353"/>
      <c r="BP80" s="353"/>
      <c r="BQ80" s="353"/>
      <c r="BR80" s="262"/>
      <c r="BS80" s="262"/>
      <c r="BT80" s="262"/>
      <c r="BU80" s="262"/>
      <c r="BV80" s="353"/>
      <c r="BW80" s="353"/>
      <c r="BX80" s="353"/>
      <c r="BY80" s="353"/>
      <c r="BZ80" s="263"/>
      <c r="CA80" s="151"/>
      <c r="CB80" s="53"/>
      <c r="CC80" s="53"/>
      <c r="CD80" s="53"/>
      <c r="CE80" s="53"/>
      <c r="CF80" s="53"/>
      <c r="CG80" s="53"/>
      <c r="CH80" s="53"/>
      <c r="CI80" s="53"/>
      <c r="CJ80" s="53"/>
      <c r="CK80" s="53"/>
      <c r="CL80" s="53"/>
      <c r="CM80" s="53"/>
      <c r="CN80" s="53"/>
      <c r="CO80" s="53"/>
      <c r="CP80" s="53"/>
      <c r="CQ80" s="53"/>
      <c r="CR80" s="53"/>
      <c r="CS80" s="53"/>
      <c r="CT80" s="53"/>
      <c r="CU80" s="53"/>
      <c r="CV80" s="53"/>
      <c r="CW80" s="53"/>
      <c r="CX80" s="100"/>
    </row>
    <row r="81" spans="1:102" ht="15.6" customHeight="1">
      <c r="A81" s="104"/>
      <c r="B81" s="261"/>
      <c r="C81" s="229" t="s">
        <v>308</v>
      </c>
      <c r="D81" s="230"/>
      <c r="E81" s="230"/>
      <c r="F81" s="230"/>
      <c r="G81" s="230"/>
      <c r="H81" s="230"/>
      <c r="I81" s="230"/>
      <c r="J81" s="230"/>
      <c r="K81" s="230"/>
      <c r="L81" s="230"/>
      <c r="M81" s="230"/>
      <c r="N81" s="230"/>
      <c r="O81" s="230"/>
      <c r="P81" s="230"/>
      <c r="Q81" s="230"/>
      <c r="R81" s="230"/>
      <c r="S81" s="231"/>
      <c r="T81" s="636">
        <f>AU101</f>
        <v>0</v>
      </c>
      <c r="U81" s="637"/>
      <c r="V81" s="637"/>
      <c r="W81" s="638"/>
      <c r="X81" s="232"/>
      <c r="Y81" s="233"/>
      <c r="Z81" s="233"/>
      <c r="AA81" s="234"/>
      <c r="AB81" s="636">
        <f>AJ81-T81</f>
        <v>0</v>
      </c>
      <c r="AC81" s="637"/>
      <c r="AD81" s="637"/>
      <c r="AE81" s="638"/>
      <c r="AF81" s="232"/>
      <c r="AG81" s="233"/>
      <c r="AH81" s="233"/>
      <c r="AI81" s="234"/>
      <c r="AJ81" s="636">
        <f>BS101</f>
        <v>0</v>
      </c>
      <c r="AK81" s="637"/>
      <c r="AL81" s="637"/>
      <c r="AM81" s="638"/>
      <c r="AN81" s="232"/>
      <c r="AO81" s="235"/>
      <c r="AP81" s="261"/>
      <c r="AQ81" s="229" t="s">
        <v>309</v>
      </c>
      <c r="AR81" s="230"/>
      <c r="AS81" s="230"/>
      <c r="AT81" s="230"/>
      <c r="AU81" s="230"/>
      <c r="AV81" s="230"/>
      <c r="AW81" s="230"/>
      <c r="AX81" s="230"/>
      <c r="AY81" s="230"/>
      <c r="AZ81" s="230"/>
      <c r="BA81" s="230"/>
      <c r="BB81" s="230"/>
      <c r="BC81" s="230"/>
      <c r="BD81" s="230"/>
      <c r="BE81" s="231"/>
      <c r="BF81" s="639">
        <f>AU111</f>
        <v>0</v>
      </c>
      <c r="BG81" s="639"/>
      <c r="BH81" s="639"/>
      <c r="BI81" s="639"/>
      <c r="BJ81" s="232"/>
      <c r="BK81" s="233"/>
      <c r="BL81" s="233"/>
      <c r="BM81" s="234"/>
      <c r="BN81" s="636">
        <f>BV81-BF81</f>
        <v>0</v>
      </c>
      <c r="BO81" s="637"/>
      <c r="BP81" s="637"/>
      <c r="BQ81" s="638"/>
      <c r="BR81" s="232"/>
      <c r="BS81" s="233"/>
      <c r="BT81" s="233"/>
      <c r="BU81" s="234"/>
      <c r="BV81" s="639">
        <f>BS111</f>
        <v>0</v>
      </c>
      <c r="BW81" s="639"/>
      <c r="BX81" s="639"/>
      <c r="BY81" s="639"/>
      <c r="BZ81" s="236"/>
      <c r="CA81" s="151"/>
      <c r="CB81" s="53"/>
      <c r="CC81" s="53"/>
      <c r="CD81" s="53"/>
      <c r="CE81" s="53"/>
      <c r="CF81" s="53"/>
      <c r="CG81" s="53"/>
      <c r="CH81" s="53"/>
      <c r="CI81" s="53"/>
      <c r="CJ81" s="53"/>
      <c r="CK81" s="53"/>
      <c r="CL81" s="53"/>
      <c r="CM81" s="53"/>
      <c r="CN81" s="53"/>
      <c r="CO81" s="53"/>
      <c r="CP81" s="53"/>
      <c r="CQ81" s="53"/>
      <c r="CR81" s="53"/>
      <c r="CS81" s="53"/>
      <c r="CT81" s="53"/>
      <c r="CU81" s="53"/>
      <c r="CV81" s="53"/>
      <c r="CW81" s="53"/>
      <c r="CX81" s="100"/>
    </row>
    <row r="82" spans="1:102" ht="14.4" customHeight="1">
      <c r="A82" s="104"/>
      <c r="B82" s="258"/>
      <c r="C82" s="237"/>
      <c r="D82" s="230"/>
      <c r="E82" s="230"/>
      <c r="F82" s="230"/>
      <c r="G82" s="230"/>
      <c r="H82" s="230"/>
      <c r="I82" s="230"/>
      <c r="J82" s="230"/>
      <c r="K82" s="230"/>
      <c r="L82" s="230"/>
      <c r="M82" s="230"/>
      <c r="N82" s="230"/>
      <c r="O82" s="230"/>
      <c r="P82" s="230"/>
      <c r="Q82" s="230"/>
      <c r="R82" s="230"/>
      <c r="S82" s="230"/>
      <c r="T82" s="240"/>
      <c r="U82" s="240"/>
      <c r="V82" s="240"/>
      <c r="W82" s="240"/>
      <c r="X82" s="238"/>
      <c r="Y82" s="238"/>
      <c r="Z82" s="238"/>
      <c r="AA82" s="238"/>
      <c r="AB82" s="239"/>
      <c r="AC82" s="239"/>
      <c r="AD82" s="240"/>
      <c r="AE82" s="240"/>
      <c r="AF82" s="241"/>
      <c r="AG82" s="241"/>
      <c r="AH82" s="241"/>
      <c r="AI82" s="241"/>
      <c r="AJ82" s="240"/>
      <c r="AK82" s="240"/>
      <c r="AL82" s="240"/>
      <c r="AM82" s="240"/>
      <c r="AN82" s="241"/>
      <c r="AO82" s="242"/>
      <c r="AP82" s="258"/>
      <c r="AQ82" s="237"/>
      <c r="AR82" s="230"/>
      <c r="AS82" s="230"/>
      <c r="AT82" s="230"/>
      <c r="AU82" s="230"/>
      <c r="AV82" s="230"/>
      <c r="AW82" s="230"/>
      <c r="AX82" s="230"/>
      <c r="AY82" s="230"/>
      <c r="AZ82" s="230"/>
      <c r="BA82" s="230"/>
      <c r="BB82" s="230"/>
      <c r="BC82" s="230"/>
      <c r="BD82" s="230"/>
      <c r="BE82" s="230"/>
      <c r="BF82" s="240"/>
      <c r="BG82" s="240"/>
      <c r="BH82" s="240"/>
      <c r="BI82" s="240"/>
      <c r="BJ82" s="238"/>
      <c r="BK82" s="238"/>
      <c r="BL82" s="238"/>
      <c r="BM82" s="238"/>
      <c r="BN82" s="239"/>
      <c r="BO82" s="239"/>
      <c r="BP82" s="240"/>
      <c r="BQ82" s="240"/>
      <c r="BR82" s="241"/>
      <c r="BS82" s="241"/>
      <c r="BT82" s="241"/>
      <c r="BU82" s="241"/>
      <c r="BV82" s="240"/>
      <c r="BW82" s="240"/>
      <c r="BX82" s="240"/>
      <c r="BY82" s="240"/>
      <c r="BZ82" s="242"/>
      <c r="CA82" s="151"/>
      <c r="CB82" s="53"/>
      <c r="CC82" s="53"/>
      <c r="CD82" s="53"/>
      <c r="CE82" s="53"/>
      <c r="CF82" s="53"/>
      <c r="CG82" s="53"/>
      <c r="CH82" s="53"/>
      <c r="CI82" s="53"/>
      <c r="CJ82" s="53"/>
      <c r="CK82" s="53"/>
      <c r="CL82" s="53"/>
      <c r="CM82" s="53"/>
      <c r="CN82" s="53"/>
      <c r="CO82" s="53"/>
      <c r="CP82" s="53"/>
      <c r="CQ82" s="53"/>
      <c r="CR82" s="53"/>
      <c r="CS82" s="53"/>
      <c r="CT82" s="53"/>
      <c r="CU82" s="53"/>
      <c r="CV82" s="53"/>
      <c r="CW82" s="53"/>
      <c r="CX82" s="100"/>
    </row>
    <row r="83" spans="1:102" ht="14.4" customHeight="1">
      <c r="A83" s="104"/>
      <c r="B83" s="261"/>
      <c r="C83" s="243" t="s">
        <v>156</v>
      </c>
      <c r="D83" s="237"/>
      <c r="E83" s="237"/>
      <c r="F83" s="237"/>
      <c r="G83" s="237"/>
      <c r="H83" s="237"/>
      <c r="I83" s="237"/>
      <c r="J83" s="237"/>
      <c r="K83" s="237"/>
      <c r="L83" s="237"/>
      <c r="M83" s="237"/>
      <c r="N83" s="237"/>
      <c r="O83" s="237"/>
      <c r="P83" s="237"/>
      <c r="Q83" s="237"/>
      <c r="R83" s="237"/>
      <c r="S83" s="244"/>
      <c r="T83" s="636">
        <f>AU102</f>
        <v>0</v>
      </c>
      <c r="U83" s="637"/>
      <c r="V83" s="637"/>
      <c r="W83" s="638"/>
      <c r="X83" s="232"/>
      <c r="Y83" s="233"/>
      <c r="Z83" s="233"/>
      <c r="AA83" s="234"/>
      <c r="AB83" s="636">
        <f>AJ83-T83</f>
        <v>0</v>
      </c>
      <c r="AC83" s="637"/>
      <c r="AD83" s="637"/>
      <c r="AE83" s="638"/>
      <c r="AF83" s="232"/>
      <c r="AG83" s="233"/>
      <c r="AH83" s="233"/>
      <c r="AI83" s="234"/>
      <c r="AJ83" s="636">
        <f>BS102</f>
        <v>0</v>
      </c>
      <c r="AK83" s="637"/>
      <c r="AL83" s="637"/>
      <c r="AM83" s="638"/>
      <c r="AN83" s="245"/>
      <c r="AO83" s="246"/>
      <c r="AP83" s="261"/>
      <c r="AQ83" s="243" t="s">
        <v>310</v>
      </c>
      <c r="AR83" s="237"/>
      <c r="AS83" s="237"/>
      <c r="AT83" s="237"/>
      <c r="AU83" s="237"/>
      <c r="AV83" s="237"/>
      <c r="AW83" s="237"/>
      <c r="AX83" s="237"/>
      <c r="AY83" s="237"/>
      <c r="AZ83" s="237"/>
      <c r="BA83" s="237"/>
      <c r="BB83" s="237"/>
      <c r="BC83" s="237"/>
      <c r="BD83" s="237"/>
      <c r="BE83" s="244"/>
      <c r="BF83" s="639">
        <f>AU112</f>
        <v>0</v>
      </c>
      <c r="BG83" s="639"/>
      <c r="BH83" s="639"/>
      <c r="BI83" s="639"/>
      <c r="BJ83" s="232"/>
      <c r="BK83" s="233"/>
      <c r="BL83" s="233"/>
      <c r="BM83" s="234"/>
      <c r="BN83" s="636">
        <f>BV83-BF83</f>
        <v>0</v>
      </c>
      <c r="BO83" s="637"/>
      <c r="BP83" s="637"/>
      <c r="BQ83" s="638"/>
      <c r="BR83" s="232"/>
      <c r="BS83" s="233"/>
      <c r="BT83" s="233"/>
      <c r="BU83" s="234"/>
      <c r="BV83" s="639">
        <f>BS112</f>
        <v>0</v>
      </c>
      <c r="BW83" s="639"/>
      <c r="BX83" s="639"/>
      <c r="BY83" s="639"/>
      <c r="BZ83" s="247"/>
      <c r="CA83" s="151"/>
      <c r="CB83" s="53"/>
      <c r="CC83" s="53"/>
      <c r="CD83" s="53"/>
      <c r="CE83" s="53"/>
      <c r="CF83" s="53"/>
      <c r="CG83" s="53"/>
      <c r="CH83" s="53"/>
      <c r="CI83" s="53"/>
      <c r="CJ83" s="53"/>
      <c r="CK83" s="53"/>
      <c r="CL83" s="53"/>
      <c r="CM83" s="53"/>
      <c r="CN83" s="53"/>
      <c r="CO83" s="53"/>
      <c r="CP83" s="53"/>
      <c r="CQ83" s="53"/>
      <c r="CR83" s="53"/>
      <c r="CS83" s="53"/>
      <c r="CT83" s="53"/>
      <c r="CU83" s="53"/>
      <c r="CV83" s="53"/>
      <c r="CW83" s="53"/>
      <c r="CX83" s="100"/>
    </row>
    <row r="84" spans="1:102" ht="14.4" customHeight="1">
      <c r="A84" s="104"/>
      <c r="B84" s="258"/>
      <c r="C84" s="243" t="s">
        <v>161</v>
      </c>
      <c r="D84" s="230"/>
      <c r="E84" s="230"/>
      <c r="F84" s="230"/>
      <c r="G84" s="230"/>
      <c r="H84" s="230"/>
      <c r="I84" s="230"/>
      <c r="J84" s="230"/>
      <c r="K84" s="230"/>
      <c r="L84" s="230"/>
      <c r="M84" s="230"/>
      <c r="N84" s="230"/>
      <c r="O84" s="230"/>
      <c r="P84" s="230"/>
      <c r="Q84" s="230"/>
      <c r="R84" s="230"/>
      <c r="S84" s="244"/>
      <c r="T84" s="636">
        <f>AU103</f>
        <v>0</v>
      </c>
      <c r="U84" s="637"/>
      <c r="V84" s="637"/>
      <c r="W84" s="638"/>
      <c r="X84" s="232"/>
      <c r="Y84" s="233"/>
      <c r="Z84" s="233"/>
      <c r="AA84" s="234"/>
      <c r="AB84" s="636">
        <f>AJ84-T84</f>
        <v>0</v>
      </c>
      <c r="AC84" s="637"/>
      <c r="AD84" s="637"/>
      <c r="AE84" s="638"/>
      <c r="AF84" s="232"/>
      <c r="AG84" s="233"/>
      <c r="AH84" s="233"/>
      <c r="AI84" s="234"/>
      <c r="AJ84" s="636">
        <f>BS103</f>
        <v>0</v>
      </c>
      <c r="AK84" s="637"/>
      <c r="AL84" s="637"/>
      <c r="AM84" s="638"/>
      <c r="AN84" s="245"/>
      <c r="AO84" s="246"/>
      <c r="AP84" s="258"/>
      <c r="AQ84" s="243" t="s">
        <v>311</v>
      </c>
      <c r="AR84" s="230"/>
      <c r="AS84" s="230"/>
      <c r="AT84" s="230"/>
      <c r="AU84" s="230"/>
      <c r="AV84" s="230"/>
      <c r="AW84" s="230"/>
      <c r="AX84" s="230"/>
      <c r="AY84" s="230"/>
      <c r="AZ84" s="230"/>
      <c r="BA84" s="230"/>
      <c r="BB84" s="230"/>
      <c r="BC84" s="230"/>
      <c r="BD84" s="230"/>
      <c r="BE84" s="244"/>
      <c r="BF84" s="639">
        <f>AU113</f>
        <v>0</v>
      </c>
      <c r="BG84" s="639"/>
      <c r="BH84" s="639"/>
      <c r="BI84" s="639"/>
      <c r="BJ84" s="232"/>
      <c r="BK84" s="233"/>
      <c r="BL84" s="233"/>
      <c r="BM84" s="234"/>
      <c r="BN84" s="636">
        <f>BV84-BF84</f>
        <v>0</v>
      </c>
      <c r="BO84" s="637"/>
      <c r="BP84" s="637"/>
      <c r="BQ84" s="638"/>
      <c r="BR84" s="232"/>
      <c r="BS84" s="233"/>
      <c r="BT84" s="233"/>
      <c r="BU84" s="234"/>
      <c r="BV84" s="639">
        <f>BS113</f>
        <v>0</v>
      </c>
      <c r="BW84" s="639"/>
      <c r="BX84" s="639"/>
      <c r="BY84" s="639"/>
      <c r="BZ84" s="247"/>
      <c r="CA84" s="151"/>
      <c r="CB84" s="53"/>
      <c r="CC84" s="53"/>
      <c r="CD84" s="53"/>
      <c r="CE84" s="53"/>
      <c r="CF84" s="53"/>
      <c r="CG84" s="53"/>
      <c r="CH84" s="53"/>
      <c r="CI84" s="53"/>
      <c r="CJ84" s="53"/>
      <c r="CK84" s="53"/>
      <c r="CL84" s="53"/>
      <c r="CM84" s="53"/>
      <c r="CN84" s="53"/>
      <c r="CO84" s="53"/>
      <c r="CP84" s="53"/>
      <c r="CQ84" s="53"/>
      <c r="CR84" s="53"/>
      <c r="CS84" s="53"/>
      <c r="CT84" s="53"/>
      <c r="CU84" s="53"/>
      <c r="CV84" s="53"/>
      <c r="CW84" s="53"/>
      <c r="CX84" s="100"/>
    </row>
    <row r="85" spans="1:102" ht="14.4" customHeight="1">
      <c r="A85" s="104"/>
      <c r="B85" s="261"/>
      <c r="C85" s="243" t="s">
        <v>312</v>
      </c>
      <c r="D85" s="237"/>
      <c r="E85" s="237"/>
      <c r="F85" s="237"/>
      <c r="G85" s="237"/>
      <c r="H85" s="237"/>
      <c r="I85" s="237"/>
      <c r="J85" s="237"/>
      <c r="K85" s="237"/>
      <c r="L85" s="237"/>
      <c r="M85" s="237"/>
      <c r="N85" s="237"/>
      <c r="O85" s="237"/>
      <c r="P85" s="237"/>
      <c r="Q85" s="237"/>
      <c r="R85" s="230"/>
      <c r="S85" s="244"/>
      <c r="T85" s="636">
        <f>AU104</f>
        <v>0</v>
      </c>
      <c r="U85" s="637"/>
      <c r="V85" s="637"/>
      <c r="W85" s="638"/>
      <c r="X85" s="232"/>
      <c r="Y85" s="233"/>
      <c r="Z85" s="233"/>
      <c r="AA85" s="234"/>
      <c r="AB85" s="636">
        <f>AJ85-T85</f>
        <v>0</v>
      </c>
      <c r="AC85" s="637"/>
      <c r="AD85" s="637"/>
      <c r="AE85" s="638"/>
      <c r="AF85" s="232"/>
      <c r="AG85" s="233"/>
      <c r="AH85" s="233"/>
      <c r="AI85" s="234"/>
      <c r="AJ85" s="636">
        <f>BS104</f>
        <v>0</v>
      </c>
      <c r="AK85" s="637"/>
      <c r="AL85" s="637"/>
      <c r="AM85" s="638"/>
      <c r="AN85" s="245"/>
      <c r="AO85" s="246"/>
      <c r="AP85" s="261"/>
      <c r="AQ85" s="243" t="s">
        <v>248</v>
      </c>
      <c r="AR85" s="237"/>
      <c r="AS85" s="237"/>
      <c r="AT85" s="237"/>
      <c r="AU85" s="237"/>
      <c r="AV85" s="237"/>
      <c r="AW85" s="237"/>
      <c r="AX85" s="237"/>
      <c r="AY85" s="237"/>
      <c r="AZ85" s="237"/>
      <c r="BA85" s="237"/>
      <c r="BB85" s="237"/>
      <c r="BC85" s="237"/>
      <c r="BD85" s="237"/>
      <c r="BE85" s="244"/>
      <c r="BF85" s="639">
        <f>AU114</f>
        <v>0</v>
      </c>
      <c r="BG85" s="639"/>
      <c r="BH85" s="639"/>
      <c r="BI85" s="639"/>
      <c r="BJ85" s="232"/>
      <c r="BK85" s="233"/>
      <c r="BL85" s="233"/>
      <c r="BM85" s="234"/>
      <c r="BN85" s="636">
        <f>BV85-BF85</f>
        <v>0</v>
      </c>
      <c r="BO85" s="637"/>
      <c r="BP85" s="637"/>
      <c r="BQ85" s="638"/>
      <c r="BR85" s="232"/>
      <c r="BS85" s="233"/>
      <c r="BT85" s="233"/>
      <c r="BU85" s="234"/>
      <c r="BV85" s="639">
        <f>BS114</f>
        <v>0</v>
      </c>
      <c r="BW85" s="639"/>
      <c r="BX85" s="639"/>
      <c r="BY85" s="639"/>
      <c r="BZ85" s="247"/>
      <c r="CA85" s="151"/>
      <c r="CB85" s="53"/>
      <c r="CC85" s="53"/>
      <c r="CD85" s="53"/>
      <c r="CE85" s="53"/>
      <c r="CF85" s="53"/>
      <c r="CG85" s="53"/>
      <c r="CH85" s="53"/>
      <c r="CI85" s="53"/>
      <c r="CJ85" s="53"/>
      <c r="CK85" s="53"/>
      <c r="CL85" s="53"/>
      <c r="CM85" s="53"/>
      <c r="CN85" s="53"/>
      <c r="CO85" s="53"/>
      <c r="CP85" s="53"/>
      <c r="CQ85" s="53"/>
      <c r="CR85" s="53"/>
      <c r="CS85" s="53"/>
      <c r="CT85" s="53"/>
      <c r="CU85" s="53"/>
      <c r="CV85" s="53"/>
      <c r="CW85" s="53"/>
      <c r="CX85" s="100"/>
    </row>
    <row r="86" spans="1:102" ht="14.4" customHeight="1">
      <c r="A86" s="104"/>
      <c r="B86" s="258"/>
      <c r="C86" s="243" t="s">
        <v>313</v>
      </c>
      <c r="D86" s="237"/>
      <c r="E86" s="237"/>
      <c r="F86" s="237"/>
      <c r="G86" s="237"/>
      <c r="H86" s="237"/>
      <c r="I86" s="237"/>
      <c r="J86" s="237"/>
      <c r="K86" s="237"/>
      <c r="L86" s="237"/>
      <c r="M86" s="237"/>
      <c r="N86" s="237"/>
      <c r="O86" s="237"/>
      <c r="P86" s="237"/>
      <c r="Q86" s="237"/>
      <c r="R86" s="230"/>
      <c r="S86" s="244"/>
      <c r="T86" s="636">
        <f>AU105</f>
        <v>0</v>
      </c>
      <c r="U86" s="637"/>
      <c r="V86" s="637"/>
      <c r="W86" s="638"/>
      <c r="X86" s="232"/>
      <c r="Y86" s="233"/>
      <c r="Z86" s="233"/>
      <c r="AA86" s="234"/>
      <c r="AB86" s="636">
        <f>AJ86-T86</f>
        <v>0</v>
      </c>
      <c r="AC86" s="637"/>
      <c r="AD86" s="637"/>
      <c r="AE86" s="638"/>
      <c r="AF86" s="232"/>
      <c r="AG86" s="233"/>
      <c r="AH86" s="233"/>
      <c r="AI86" s="234"/>
      <c r="AJ86" s="636">
        <f>BS105</f>
        <v>0</v>
      </c>
      <c r="AK86" s="637"/>
      <c r="AL86" s="637"/>
      <c r="AM86" s="638"/>
      <c r="AN86" s="245"/>
      <c r="AO86" s="246"/>
      <c r="AP86" s="258"/>
      <c r="AQ86" s="230"/>
      <c r="AR86" s="237"/>
      <c r="AS86" s="237"/>
      <c r="AT86" s="237"/>
      <c r="AU86" s="237"/>
      <c r="AV86" s="237"/>
      <c r="AW86" s="237"/>
      <c r="AX86" s="237"/>
      <c r="AY86" s="237"/>
      <c r="AZ86" s="237"/>
      <c r="BA86" s="237"/>
      <c r="BB86" s="237"/>
      <c r="BC86" s="237"/>
      <c r="BD86" s="237"/>
      <c r="BE86" s="237"/>
      <c r="BF86" s="640"/>
      <c r="BG86" s="640"/>
      <c r="BH86" s="640"/>
      <c r="BI86" s="640"/>
      <c r="BJ86" s="641"/>
      <c r="BK86" s="641"/>
      <c r="BL86" s="641"/>
      <c r="BM86" s="641"/>
      <c r="BN86" s="640"/>
      <c r="BO86" s="640"/>
      <c r="BP86" s="640"/>
      <c r="BQ86" s="640"/>
      <c r="BR86" s="641"/>
      <c r="BS86" s="641"/>
      <c r="BT86" s="641"/>
      <c r="BU86" s="641"/>
      <c r="BV86" s="640"/>
      <c r="BW86" s="640"/>
      <c r="BX86" s="640"/>
      <c r="BY86" s="640"/>
      <c r="BZ86" s="642"/>
      <c r="CA86" s="151"/>
      <c r="CB86" s="53"/>
      <c r="CC86" s="53"/>
      <c r="CD86" s="53"/>
      <c r="CE86" s="53"/>
      <c r="CF86" s="53"/>
      <c r="CG86" s="53"/>
      <c r="CH86" s="53"/>
      <c r="CI86" s="53"/>
      <c r="CJ86" s="53"/>
      <c r="CK86" s="53"/>
      <c r="CL86" s="53"/>
      <c r="CM86" s="53"/>
      <c r="CN86" s="53"/>
      <c r="CO86" s="53"/>
      <c r="CP86" s="53"/>
      <c r="CQ86" s="53"/>
      <c r="CR86" s="53"/>
      <c r="CS86" s="53"/>
      <c r="CT86" s="53"/>
      <c r="CU86" s="53"/>
      <c r="CV86" s="53"/>
      <c r="CW86" s="53"/>
      <c r="CX86" s="100"/>
    </row>
    <row r="87" spans="1:102" ht="14.4" customHeight="1">
      <c r="A87" s="104"/>
      <c r="B87" s="189"/>
      <c r="C87" s="91" t="s">
        <v>314</v>
      </c>
      <c r="D87" s="182"/>
      <c r="E87" s="182"/>
      <c r="F87" s="182"/>
      <c r="G87" s="182"/>
      <c r="H87" s="182"/>
      <c r="I87" s="182"/>
      <c r="J87" s="182"/>
      <c r="K87" s="182"/>
      <c r="L87" s="182"/>
      <c r="M87" s="182"/>
      <c r="N87" s="182"/>
      <c r="O87" s="182"/>
      <c r="P87" s="182"/>
      <c r="Q87" s="182"/>
      <c r="R87" s="50"/>
      <c r="S87" s="166"/>
      <c r="T87" s="636">
        <f>AU106</f>
        <v>0</v>
      </c>
      <c r="U87" s="637"/>
      <c r="V87" s="637"/>
      <c r="W87" s="638"/>
      <c r="X87" s="232"/>
      <c r="Y87" s="233"/>
      <c r="Z87" s="233"/>
      <c r="AA87" s="234"/>
      <c r="AB87" s="636">
        <f>AJ87-T87</f>
        <v>0</v>
      </c>
      <c r="AC87" s="637"/>
      <c r="AD87" s="637"/>
      <c r="AE87" s="638"/>
      <c r="AF87" s="232"/>
      <c r="AG87" s="233"/>
      <c r="AH87" s="233"/>
      <c r="AI87" s="234"/>
      <c r="AJ87" s="636">
        <f>BS106</f>
        <v>0</v>
      </c>
      <c r="AK87" s="637"/>
      <c r="AL87" s="637"/>
      <c r="AM87" s="638"/>
      <c r="AN87" s="187"/>
      <c r="AO87" s="188"/>
      <c r="AP87" s="189"/>
      <c r="AQ87" s="50"/>
      <c r="AR87" s="182"/>
      <c r="AS87" s="182"/>
      <c r="AT87" s="182"/>
      <c r="AU87" s="182"/>
      <c r="AV87" s="182"/>
      <c r="AW87" s="182"/>
      <c r="AX87" s="182"/>
      <c r="AY87" s="182"/>
      <c r="AZ87" s="182"/>
      <c r="BA87" s="182"/>
      <c r="BB87" s="182"/>
      <c r="BC87" s="182"/>
      <c r="BD87" s="182"/>
      <c r="BE87" s="182"/>
      <c r="BF87" s="643"/>
      <c r="BG87" s="643"/>
      <c r="BH87" s="643"/>
      <c r="BI87" s="643"/>
      <c r="BJ87" s="643"/>
      <c r="BK87" s="643"/>
      <c r="BL87" s="643"/>
      <c r="BM87" s="643"/>
      <c r="BN87" s="643"/>
      <c r="BO87" s="643"/>
      <c r="BP87" s="643"/>
      <c r="BQ87" s="643"/>
      <c r="BR87" s="643"/>
      <c r="BS87" s="643"/>
      <c r="BT87" s="643"/>
      <c r="BU87" s="643"/>
      <c r="BV87" s="643"/>
      <c r="BW87" s="643"/>
      <c r="BX87" s="643"/>
      <c r="BY87" s="643"/>
      <c r="BZ87" s="644"/>
      <c r="CA87" s="151"/>
      <c r="CB87" s="53"/>
      <c r="CC87" s="53"/>
      <c r="CD87" s="53"/>
      <c r="CE87" s="53"/>
      <c r="CF87" s="53"/>
      <c r="CG87" s="53"/>
      <c r="CH87" s="53"/>
      <c r="CI87" s="53"/>
      <c r="CJ87" s="53"/>
      <c r="CK87" s="53"/>
      <c r="CL87" s="53"/>
      <c r="CM87" s="53"/>
      <c r="CN87" s="53"/>
      <c r="CO87" s="53"/>
      <c r="CP87" s="53"/>
      <c r="CQ87" s="53"/>
      <c r="CR87" s="53"/>
      <c r="CS87" s="53"/>
      <c r="CT87" s="53"/>
      <c r="CU87" s="53"/>
      <c r="CV87" s="53"/>
      <c r="CW87" s="53"/>
      <c r="CX87" s="100"/>
    </row>
    <row r="88" spans="1:102" ht="15" customHeight="1">
      <c r="A88" s="104"/>
      <c r="B88" s="190"/>
      <c r="C88" s="102"/>
      <c r="D88" s="102"/>
      <c r="E88" s="102"/>
      <c r="F88" s="102"/>
      <c r="G88" s="102"/>
      <c r="H88" s="102"/>
      <c r="I88" s="102"/>
      <c r="J88" s="102"/>
      <c r="K88" s="102"/>
      <c r="L88" s="102"/>
      <c r="M88" s="102"/>
      <c r="N88" s="102"/>
      <c r="O88" s="102"/>
      <c r="P88" s="102"/>
      <c r="Q88" s="102"/>
      <c r="R88" s="102"/>
      <c r="S88" s="102"/>
      <c r="T88" s="191"/>
      <c r="U88" s="191"/>
      <c r="V88" s="191"/>
      <c r="W88" s="191"/>
      <c r="X88" s="102"/>
      <c r="Y88" s="102"/>
      <c r="Z88" s="102"/>
      <c r="AA88" s="102"/>
      <c r="AB88" s="191"/>
      <c r="AC88" s="191"/>
      <c r="AD88" s="191"/>
      <c r="AE88" s="191"/>
      <c r="AF88" s="102"/>
      <c r="AG88" s="102"/>
      <c r="AH88" s="102"/>
      <c r="AI88" s="102"/>
      <c r="AJ88" s="191"/>
      <c r="AK88" s="191"/>
      <c r="AL88" s="191"/>
      <c r="AM88" s="191"/>
      <c r="AN88" s="102"/>
      <c r="AO88" s="174"/>
      <c r="AP88" s="190"/>
      <c r="AQ88" s="102"/>
      <c r="AR88" s="102"/>
      <c r="AS88" s="102"/>
      <c r="AT88" s="102"/>
      <c r="AU88" s="102"/>
      <c r="AV88" s="102"/>
      <c r="AW88" s="102"/>
      <c r="AX88" s="102"/>
      <c r="AY88" s="102"/>
      <c r="AZ88" s="102"/>
      <c r="BA88" s="102"/>
      <c r="BB88" s="102"/>
      <c r="BC88" s="102"/>
      <c r="BD88" s="102"/>
      <c r="BE88" s="102"/>
      <c r="BF88" s="102"/>
      <c r="BG88" s="102"/>
      <c r="BH88" s="102"/>
      <c r="BI88" s="102"/>
      <c r="BJ88" s="102"/>
      <c r="BK88" s="102"/>
      <c r="BL88" s="102"/>
      <c r="BM88" s="102"/>
      <c r="BN88" s="102"/>
      <c r="BO88" s="102"/>
      <c r="BP88" s="102"/>
      <c r="BQ88" s="102"/>
      <c r="BR88" s="102"/>
      <c r="BS88" s="102"/>
      <c r="BT88" s="102"/>
      <c r="BU88" s="102"/>
      <c r="BV88" s="102"/>
      <c r="BW88" s="102"/>
      <c r="BX88" s="102"/>
      <c r="BY88" s="102"/>
      <c r="BZ88" s="174"/>
      <c r="CA88" s="151"/>
      <c r="CB88" s="53"/>
      <c r="CC88" s="53"/>
      <c r="CD88" s="53"/>
      <c r="CE88" s="53"/>
      <c r="CF88" s="53"/>
      <c r="CG88" s="53"/>
      <c r="CH88" s="53"/>
      <c r="CI88" s="53"/>
      <c r="CJ88" s="53"/>
      <c r="CK88" s="53"/>
      <c r="CL88" s="53"/>
      <c r="CM88" s="53"/>
      <c r="CN88" s="53"/>
      <c r="CO88" s="53"/>
      <c r="CP88" s="53"/>
      <c r="CQ88" s="53"/>
      <c r="CR88" s="53"/>
      <c r="CS88" s="53"/>
      <c r="CT88" s="53"/>
      <c r="CU88" s="53"/>
      <c r="CV88" s="53"/>
      <c r="CW88" s="53"/>
      <c r="CX88" s="100"/>
    </row>
    <row r="89" spans="1:102" ht="14.4" customHeight="1">
      <c r="A89" s="98"/>
      <c r="B89" s="192"/>
      <c r="C89" s="192"/>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2"/>
      <c r="BR89" s="192"/>
      <c r="BS89" s="192"/>
      <c r="BT89" s="192"/>
      <c r="BU89" s="192"/>
      <c r="BV89" s="192"/>
      <c r="BW89" s="192"/>
      <c r="BX89" s="192"/>
      <c r="BY89" s="192"/>
      <c r="BZ89" s="192"/>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100"/>
    </row>
    <row r="90" spans="1:102" ht="18.600000000000001" customHeight="1">
      <c r="A90" s="98"/>
      <c r="B90" s="225" t="s">
        <v>315</v>
      </c>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3"/>
      <c r="BR90" s="53"/>
      <c r="BS90" s="53"/>
      <c r="BT90" s="53"/>
      <c r="BU90" s="53"/>
      <c r="BV90" s="53"/>
      <c r="BW90" s="53"/>
      <c r="BX90" s="92"/>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100"/>
    </row>
    <row r="91" spans="1:102" ht="14.4" customHeight="1">
      <c r="A91" s="98"/>
      <c r="B91" s="53"/>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3"/>
      <c r="BR91" s="53"/>
      <c r="BS91" s="53"/>
      <c r="BT91" s="53"/>
      <c r="BU91" s="53"/>
      <c r="BV91" s="53"/>
      <c r="BW91" s="53"/>
      <c r="BX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100"/>
    </row>
    <row r="92" spans="1:102" ht="15" customHeight="1">
      <c r="A92" s="98"/>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100"/>
    </row>
    <row r="93" spans="1:102" ht="15.6" customHeight="1">
      <c r="A93" s="104"/>
      <c r="B93" s="597" t="s">
        <v>316</v>
      </c>
      <c r="C93" s="598"/>
      <c r="D93" s="598"/>
      <c r="E93" s="598"/>
      <c r="F93" s="598"/>
      <c r="G93" s="598"/>
      <c r="H93" s="598"/>
      <c r="I93" s="598"/>
      <c r="J93" s="598"/>
      <c r="K93" s="598"/>
      <c r="L93" s="598"/>
      <c r="M93" s="598"/>
      <c r="N93" s="598"/>
      <c r="O93" s="598"/>
      <c r="P93" s="598"/>
      <c r="Q93" s="598"/>
      <c r="R93" s="598"/>
      <c r="S93" s="598"/>
      <c r="T93" s="598"/>
      <c r="U93" s="598"/>
      <c r="V93" s="598"/>
      <c r="W93" s="598"/>
      <c r="X93" s="598"/>
      <c r="Y93" s="598"/>
      <c r="Z93" s="598"/>
      <c r="AA93" s="598"/>
      <c r="AB93" s="598"/>
      <c r="AC93" s="598"/>
      <c r="AD93" s="599"/>
      <c r="AE93" s="631" t="s">
        <v>267</v>
      </c>
      <c r="AF93" s="632"/>
      <c r="AG93" s="632"/>
      <c r="AH93" s="632"/>
      <c r="AI93" s="632"/>
      <c r="AJ93" s="632"/>
      <c r="AK93" s="632"/>
      <c r="AL93" s="632"/>
      <c r="AM93" s="632"/>
      <c r="AN93" s="632"/>
      <c r="AO93" s="632"/>
      <c r="AP93" s="632"/>
      <c r="AQ93" s="632"/>
      <c r="AR93" s="632"/>
      <c r="AS93" s="632"/>
      <c r="AT93" s="632"/>
      <c r="AU93" s="632"/>
      <c r="AV93" s="632"/>
      <c r="AW93" s="632"/>
      <c r="AX93" s="632"/>
      <c r="AY93" s="632"/>
      <c r="AZ93" s="632"/>
      <c r="BA93" s="632"/>
      <c r="BB93" s="633"/>
      <c r="BC93" s="631" t="s">
        <v>317</v>
      </c>
      <c r="BD93" s="632"/>
      <c r="BE93" s="632"/>
      <c r="BF93" s="632"/>
      <c r="BG93" s="632"/>
      <c r="BH93" s="632"/>
      <c r="BI93" s="632"/>
      <c r="BJ93" s="632"/>
      <c r="BK93" s="632"/>
      <c r="BL93" s="632"/>
      <c r="BM93" s="632"/>
      <c r="BN93" s="632"/>
      <c r="BO93" s="632"/>
      <c r="BP93" s="632"/>
      <c r="BQ93" s="632"/>
      <c r="BR93" s="632"/>
      <c r="BS93" s="632"/>
      <c r="BT93" s="632"/>
      <c r="BU93" s="632"/>
      <c r="BV93" s="632"/>
      <c r="BW93" s="632"/>
      <c r="BX93" s="632"/>
      <c r="BY93" s="632"/>
      <c r="BZ93" s="633"/>
      <c r="CA93" s="151"/>
      <c r="CB93" s="53"/>
      <c r="CC93" s="53"/>
      <c r="CD93" s="53"/>
      <c r="CE93" s="53"/>
      <c r="CF93" s="53"/>
      <c r="CG93" s="53"/>
      <c r="CH93" s="53"/>
      <c r="CI93" s="53"/>
      <c r="CJ93" s="53"/>
      <c r="CK93" s="53"/>
      <c r="CL93" s="53"/>
      <c r="CM93" s="53"/>
      <c r="CN93" s="53"/>
      <c r="CO93" s="53"/>
      <c r="CP93" s="53"/>
      <c r="CQ93" s="53"/>
      <c r="CR93" s="53"/>
      <c r="CS93" s="53"/>
      <c r="CT93" s="53"/>
      <c r="CU93" s="53"/>
      <c r="CV93" s="53"/>
      <c r="CW93" s="53"/>
      <c r="CX93" s="100"/>
    </row>
    <row r="94" spans="1:102" ht="15.6" customHeight="1">
      <c r="A94" s="104"/>
      <c r="B94" s="600" t="s">
        <v>121</v>
      </c>
      <c r="C94" s="595"/>
      <c r="D94" s="595"/>
      <c r="E94" s="595"/>
      <c r="F94" s="595"/>
      <c r="G94" s="595"/>
      <c r="H94" s="595"/>
      <c r="I94" s="595"/>
      <c r="J94" s="595"/>
      <c r="K94" s="595"/>
      <c r="L94" s="595"/>
      <c r="M94" s="595"/>
      <c r="N94" s="595"/>
      <c r="O94" s="595"/>
      <c r="P94" s="595"/>
      <c r="Q94" s="595"/>
      <c r="R94" s="595"/>
      <c r="S94" s="595"/>
      <c r="T94" s="595"/>
      <c r="U94" s="594" t="s">
        <v>318</v>
      </c>
      <c r="V94" s="595"/>
      <c r="W94" s="595"/>
      <c r="X94" s="595"/>
      <c r="Y94" s="595"/>
      <c r="Z94" s="595"/>
      <c r="AA94" s="595"/>
      <c r="AB94" s="595"/>
      <c r="AC94" s="595"/>
      <c r="AD94" s="596"/>
      <c r="AE94" s="634" t="s">
        <v>319</v>
      </c>
      <c r="AF94" s="629"/>
      <c r="AG94" s="629"/>
      <c r="AH94" s="629"/>
      <c r="AI94" s="629"/>
      <c r="AJ94" s="629"/>
      <c r="AK94" s="629"/>
      <c r="AL94" s="629"/>
      <c r="AM94" s="628" t="s">
        <v>320</v>
      </c>
      <c r="AN94" s="629"/>
      <c r="AO94" s="629"/>
      <c r="AP94" s="629"/>
      <c r="AQ94" s="629"/>
      <c r="AR94" s="629"/>
      <c r="AS94" s="629"/>
      <c r="AT94" s="629"/>
      <c r="AU94" s="628" t="s">
        <v>321</v>
      </c>
      <c r="AV94" s="629"/>
      <c r="AW94" s="629"/>
      <c r="AX94" s="629"/>
      <c r="AY94" s="629"/>
      <c r="AZ94" s="629"/>
      <c r="BA94" s="629"/>
      <c r="BB94" s="630"/>
      <c r="BC94" s="634" t="s">
        <v>322</v>
      </c>
      <c r="BD94" s="629"/>
      <c r="BE94" s="629"/>
      <c r="BF94" s="629"/>
      <c r="BG94" s="629"/>
      <c r="BH94" s="629"/>
      <c r="BI94" s="629"/>
      <c r="BJ94" s="629"/>
      <c r="BK94" s="628" t="s">
        <v>320</v>
      </c>
      <c r="BL94" s="629"/>
      <c r="BM94" s="629"/>
      <c r="BN94" s="629"/>
      <c r="BO94" s="629"/>
      <c r="BP94" s="629"/>
      <c r="BQ94" s="629"/>
      <c r="BR94" s="629"/>
      <c r="BS94" s="628" t="s">
        <v>321</v>
      </c>
      <c r="BT94" s="629"/>
      <c r="BU94" s="629"/>
      <c r="BV94" s="629"/>
      <c r="BW94" s="629"/>
      <c r="BX94" s="629"/>
      <c r="BY94" s="629"/>
      <c r="BZ94" s="630"/>
      <c r="CA94" s="151"/>
      <c r="CB94" s="53"/>
      <c r="CC94" s="53"/>
      <c r="CD94" s="53"/>
      <c r="CE94" s="53"/>
      <c r="CF94" s="53"/>
      <c r="CG94" s="53"/>
      <c r="CH94" s="53"/>
      <c r="CI94" s="53"/>
      <c r="CJ94" s="53"/>
      <c r="CK94" s="53"/>
      <c r="CL94" s="53"/>
      <c r="CM94" s="53"/>
      <c r="CN94" s="53"/>
      <c r="CO94" s="53"/>
      <c r="CP94" s="53"/>
      <c r="CQ94" s="53"/>
      <c r="CR94" s="53"/>
      <c r="CS94" s="53"/>
      <c r="CT94" s="53"/>
      <c r="CU94" s="53"/>
      <c r="CV94" s="53"/>
      <c r="CW94" s="53"/>
      <c r="CX94" s="100"/>
    </row>
    <row r="95" spans="1:102" ht="14.4" customHeight="1">
      <c r="A95" s="104"/>
      <c r="B95" s="601"/>
      <c r="C95" s="595"/>
      <c r="D95" s="595"/>
      <c r="E95" s="595"/>
      <c r="F95" s="595"/>
      <c r="G95" s="595"/>
      <c r="H95" s="595"/>
      <c r="I95" s="595"/>
      <c r="J95" s="595"/>
      <c r="K95" s="595"/>
      <c r="L95" s="595"/>
      <c r="M95" s="595"/>
      <c r="N95" s="595"/>
      <c r="O95" s="595"/>
      <c r="P95" s="595"/>
      <c r="Q95" s="595"/>
      <c r="R95" s="595"/>
      <c r="S95" s="595"/>
      <c r="T95" s="595"/>
      <c r="U95" s="595"/>
      <c r="V95" s="595"/>
      <c r="W95" s="595"/>
      <c r="X95" s="595"/>
      <c r="Y95" s="595"/>
      <c r="Z95" s="595"/>
      <c r="AA95" s="595"/>
      <c r="AB95" s="595"/>
      <c r="AC95" s="595"/>
      <c r="AD95" s="596"/>
      <c r="AE95" s="635"/>
      <c r="AF95" s="629"/>
      <c r="AG95" s="629"/>
      <c r="AH95" s="629"/>
      <c r="AI95" s="629"/>
      <c r="AJ95" s="629"/>
      <c r="AK95" s="629"/>
      <c r="AL95" s="629"/>
      <c r="AM95" s="629"/>
      <c r="AN95" s="629"/>
      <c r="AO95" s="629"/>
      <c r="AP95" s="629"/>
      <c r="AQ95" s="629"/>
      <c r="AR95" s="629"/>
      <c r="AS95" s="629"/>
      <c r="AT95" s="629"/>
      <c r="AU95" s="629"/>
      <c r="AV95" s="629"/>
      <c r="AW95" s="629"/>
      <c r="AX95" s="629"/>
      <c r="AY95" s="629"/>
      <c r="AZ95" s="629"/>
      <c r="BA95" s="629"/>
      <c r="BB95" s="630"/>
      <c r="BC95" s="635"/>
      <c r="BD95" s="629"/>
      <c r="BE95" s="629"/>
      <c r="BF95" s="629"/>
      <c r="BG95" s="629"/>
      <c r="BH95" s="629"/>
      <c r="BI95" s="629"/>
      <c r="BJ95" s="629"/>
      <c r="BK95" s="629"/>
      <c r="BL95" s="629"/>
      <c r="BM95" s="629"/>
      <c r="BN95" s="629"/>
      <c r="BO95" s="629"/>
      <c r="BP95" s="629"/>
      <c r="BQ95" s="629"/>
      <c r="BR95" s="629"/>
      <c r="BS95" s="629"/>
      <c r="BT95" s="629"/>
      <c r="BU95" s="629"/>
      <c r="BV95" s="629"/>
      <c r="BW95" s="629"/>
      <c r="BX95" s="629"/>
      <c r="BY95" s="629"/>
      <c r="BZ95" s="630"/>
      <c r="CA95" s="151"/>
      <c r="CB95" s="53"/>
      <c r="CC95" s="53"/>
      <c r="CD95" s="53"/>
      <c r="CE95" s="53"/>
      <c r="CF95" s="53"/>
      <c r="CG95" s="53"/>
      <c r="CH95" s="53"/>
      <c r="CI95" s="53"/>
      <c r="CJ95" s="53"/>
      <c r="CK95" s="53"/>
      <c r="CL95" s="53"/>
      <c r="CM95" s="53"/>
      <c r="CN95" s="53"/>
      <c r="CO95" s="53"/>
      <c r="CP95" s="53"/>
      <c r="CQ95" s="53"/>
      <c r="CR95" s="53"/>
      <c r="CS95" s="53"/>
      <c r="CT95" s="53"/>
      <c r="CU95" s="53"/>
      <c r="CV95" s="53"/>
      <c r="CW95" s="53"/>
      <c r="CX95" s="100"/>
    </row>
    <row r="96" spans="1:102" ht="14.4" customHeight="1">
      <c r="A96" s="104"/>
      <c r="B96" s="601"/>
      <c r="C96" s="595"/>
      <c r="D96" s="595"/>
      <c r="E96" s="595"/>
      <c r="F96" s="595"/>
      <c r="G96" s="595"/>
      <c r="H96" s="595"/>
      <c r="I96" s="595"/>
      <c r="J96" s="595"/>
      <c r="K96" s="595"/>
      <c r="L96" s="595"/>
      <c r="M96" s="595"/>
      <c r="N96" s="595"/>
      <c r="O96" s="595"/>
      <c r="P96" s="595"/>
      <c r="Q96" s="595"/>
      <c r="R96" s="595"/>
      <c r="S96" s="595"/>
      <c r="T96" s="595"/>
      <c r="U96" s="595"/>
      <c r="V96" s="595"/>
      <c r="W96" s="595"/>
      <c r="X96" s="595"/>
      <c r="Y96" s="595"/>
      <c r="Z96" s="595"/>
      <c r="AA96" s="595"/>
      <c r="AB96" s="595"/>
      <c r="AC96" s="595"/>
      <c r="AD96" s="596"/>
      <c r="AE96" s="635"/>
      <c r="AF96" s="629"/>
      <c r="AG96" s="629"/>
      <c r="AH96" s="629"/>
      <c r="AI96" s="629"/>
      <c r="AJ96" s="629"/>
      <c r="AK96" s="629"/>
      <c r="AL96" s="629"/>
      <c r="AM96" s="629"/>
      <c r="AN96" s="629"/>
      <c r="AO96" s="629"/>
      <c r="AP96" s="629"/>
      <c r="AQ96" s="629"/>
      <c r="AR96" s="629"/>
      <c r="AS96" s="629"/>
      <c r="AT96" s="629"/>
      <c r="AU96" s="629"/>
      <c r="AV96" s="629"/>
      <c r="AW96" s="629"/>
      <c r="AX96" s="629"/>
      <c r="AY96" s="629"/>
      <c r="AZ96" s="629"/>
      <c r="BA96" s="629"/>
      <c r="BB96" s="630"/>
      <c r="BC96" s="635"/>
      <c r="BD96" s="629"/>
      <c r="BE96" s="629"/>
      <c r="BF96" s="629"/>
      <c r="BG96" s="629"/>
      <c r="BH96" s="629"/>
      <c r="BI96" s="629"/>
      <c r="BJ96" s="629"/>
      <c r="BK96" s="629"/>
      <c r="BL96" s="629"/>
      <c r="BM96" s="629"/>
      <c r="BN96" s="629"/>
      <c r="BO96" s="629"/>
      <c r="BP96" s="629"/>
      <c r="BQ96" s="629"/>
      <c r="BR96" s="629"/>
      <c r="BS96" s="629"/>
      <c r="BT96" s="629"/>
      <c r="BU96" s="629"/>
      <c r="BV96" s="629"/>
      <c r="BW96" s="629"/>
      <c r="BX96" s="629"/>
      <c r="BY96" s="629"/>
      <c r="BZ96" s="630"/>
      <c r="CA96" s="151"/>
      <c r="CB96" s="53"/>
      <c r="CC96" s="53"/>
      <c r="CD96" s="53"/>
      <c r="CE96" s="53"/>
      <c r="CF96" s="53"/>
      <c r="CG96" s="53"/>
      <c r="CH96" s="53"/>
      <c r="CI96" s="53"/>
      <c r="CJ96" s="53"/>
      <c r="CK96" s="53"/>
      <c r="CL96" s="53"/>
      <c r="CM96" s="53"/>
      <c r="CN96" s="53"/>
      <c r="CO96" s="53"/>
      <c r="CP96" s="53"/>
      <c r="CQ96" s="53"/>
      <c r="CR96" s="53"/>
      <c r="CS96" s="53"/>
      <c r="CT96" s="53"/>
      <c r="CU96" s="53"/>
      <c r="CV96" s="53"/>
      <c r="CW96" s="53"/>
      <c r="CX96" s="100"/>
    </row>
    <row r="97" spans="1:102" ht="13.5" customHeight="1">
      <c r="A97" s="104"/>
      <c r="B97" s="573" t="s">
        <v>323</v>
      </c>
      <c r="C97" s="574"/>
      <c r="D97" s="574"/>
      <c r="E97" s="574"/>
      <c r="F97" s="574"/>
      <c r="G97" s="574"/>
      <c r="H97" s="574"/>
      <c r="I97" s="574"/>
      <c r="J97" s="574"/>
      <c r="K97" s="574"/>
      <c r="L97" s="574"/>
      <c r="M97" s="574"/>
      <c r="N97" s="574"/>
      <c r="O97" s="574"/>
      <c r="P97" s="574"/>
      <c r="Q97" s="574"/>
      <c r="R97" s="574"/>
      <c r="S97" s="574"/>
      <c r="T97" s="574"/>
      <c r="U97" s="571">
        <f>SUM(U98:U100)</f>
        <v>9</v>
      </c>
      <c r="V97" s="546"/>
      <c r="W97" s="546"/>
      <c r="X97" s="546"/>
      <c r="Y97" s="546"/>
      <c r="Z97" s="546"/>
      <c r="AA97" s="546"/>
      <c r="AB97" s="546"/>
      <c r="AC97" s="546"/>
      <c r="AD97" s="572"/>
      <c r="AE97" s="576">
        <f>SUM(AE98:AE100)</f>
        <v>0</v>
      </c>
      <c r="AF97" s="571"/>
      <c r="AG97" s="571"/>
      <c r="AH97" s="571"/>
      <c r="AI97" s="571"/>
      <c r="AJ97" s="571"/>
      <c r="AK97" s="571"/>
      <c r="AL97" s="571"/>
      <c r="AM97" s="571">
        <f>SUM(AM98:AM100)</f>
        <v>0</v>
      </c>
      <c r="AN97" s="571"/>
      <c r="AO97" s="571"/>
      <c r="AP97" s="571"/>
      <c r="AQ97" s="571"/>
      <c r="AR97" s="571"/>
      <c r="AS97" s="571"/>
      <c r="AT97" s="571"/>
      <c r="AU97" s="589">
        <f t="shared" ref="AU97:AU114" si="0">AE97/($U97-AM97)</f>
        <v>0</v>
      </c>
      <c r="AV97" s="589"/>
      <c r="AW97" s="589"/>
      <c r="AX97" s="589"/>
      <c r="AY97" s="589"/>
      <c r="AZ97" s="589"/>
      <c r="BA97" s="589"/>
      <c r="BB97" s="590"/>
      <c r="BC97" s="576">
        <f>SUM(BC98:BC100)</f>
        <v>0</v>
      </c>
      <c r="BD97" s="571"/>
      <c r="BE97" s="571"/>
      <c r="BF97" s="571"/>
      <c r="BG97" s="571"/>
      <c r="BH97" s="571"/>
      <c r="BI97" s="571"/>
      <c r="BJ97" s="571"/>
      <c r="BK97" s="571">
        <f>SUM(BK98:BK100)</f>
        <v>0</v>
      </c>
      <c r="BL97" s="571"/>
      <c r="BM97" s="571"/>
      <c r="BN97" s="571"/>
      <c r="BO97" s="571"/>
      <c r="BP97" s="571"/>
      <c r="BQ97" s="571"/>
      <c r="BR97" s="571"/>
      <c r="BS97" s="589">
        <f t="shared" ref="BS97:BS115" si="1">BC97/($U97-BK97)</f>
        <v>0</v>
      </c>
      <c r="BT97" s="589"/>
      <c r="BU97" s="589"/>
      <c r="BV97" s="589"/>
      <c r="BW97" s="589"/>
      <c r="BX97" s="589"/>
      <c r="BY97" s="589"/>
      <c r="BZ97" s="590"/>
      <c r="CA97" s="151"/>
      <c r="CB97" s="53"/>
      <c r="CC97" s="53"/>
      <c r="CD97" s="53"/>
      <c r="CE97" s="53"/>
      <c r="CF97" s="53"/>
      <c r="CG97" s="53"/>
      <c r="CH97" s="53"/>
      <c r="CI97" s="53"/>
      <c r="CJ97" s="53"/>
      <c r="CK97" s="53"/>
      <c r="CL97" s="53"/>
      <c r="CM97" s="53"/>
      <c r="CN97" s="53"/>
      <c r="CO97" s="53"/>
      <c r="CP97" s="53"/>
      <c r="CQ97" s="53"/>
      <c r="CR97" s="53"/>
      <c r="CS97" s="53"/>
      <c r="CT97" s="53"/>
      <c r="CU97" s="53"/>
      <c r="CV97" s="53"/>
      <c r="CW97" s="53"/>
      <c r="CX97" s="100"/>
    </row>
    <row r="98" spans="1:102" ht="14.4" customHeight="1">
      <c r="A98" s="104"/>
      <c r="B98" s="569" t="s">
        <v>303</v>
      </c>
      <c r="C98" s="570"/>
      <c r="D98" s="570"/>
      <c r="E98" s="570"/>
      <c r="F98" s="570"/>
      <c r="G98" s="570"/>
      <c r="H98" s="570"/>
      <c r="I98" s="570"/>
      <c r="J98" s="570"/>
      <c r="K98" s="570"/>
      <c r="L98" s="570"/>
      <c r="M98" s="570"/>
      <c r="N98" s="570"/>
      <c r="O98" s="570"/>
      <c r="P98" s="570"/>
      <c r="Q98" s="570"/>
      <c r="R98" s="570"/>
      <c r="S98" s="570"/>
      <c r="T98" s="570"/>
      <c r="U98" s="566">
        <v>4</v>
      </c>
      <c r="V98" s="567"/>
      <c r="W98" s="567"/>
      <c r="X98" s="567"/>
      <c r="Y98" s="567"/>
      <c r="Z98" s="567"/>
      <c r="AA98" s="567"/>
      <c r="AB98" s="567"/>
      <c r="AC98" s="567"/>
      <c r="AD98" s="568"/>
      <c r="AE98" s="591">
        <f>COUNTIF('Pasos 1 &amp; 2 Evalúe &amp; Seleccione'!$D$12:$D$13,"Si")+COUNTIF('Pasos 1 &amp; 2 Evalúe &amp; Seleccione'!$D$20:$D$21,"Si")</f>
        <v>0</v>
      </c>
      <c r="AF98" s="592"/>
      <c r="AG98" s="592"/>
      <c r="AH98" s="592"/>
      <c r="AI98" s="592"/>
      <c r="AJ98" s="592"/>
      <c r="AK98" s="592"/>
      <c r="AL98" s="593"/>
      <c r="AM98" s="566">
        <f>COUNTIF('Pasos 1 &amp; 2 Evalúe &amp; Seleccione'!$D$12:$D$13,"No aplica")+COUNTIF('Pasos 1 &amp; 2 Evalúe &amp; Seleccione'!$D$20:$D$21,"No aplica")</f>
        <v>0</v>
      </c>
      <c r="AN98" s="566"/>
      <c r="AO98" s="566"/>
      <c r="AP98" s="566"/>
      <c r="AQ98" s="566"/>
      <c r="AR98" s="566"/>
      <c r="AS98" s="566"/>
      <c r="AT98" s="566"/>
      <c r="AU98" s="579">
        <f t="shared" si="0"/>
        <v>0</v>
      </c>
      <c r="AV98" s="579"/>
      <c r="AW98" s="579"/>
      <c r="AX98" s="579"/>
      <c r="AY98" s="579"/>
      <c r="AZ98" s="579"/>
      <c r="BA98" s="579"/>
      <c r="BB98" s="580"/>
      <c r="BC98" s="586">
        <f>COUNTIF('Pasos 1 &amp; 2 Evalúe &amp; Seleccione'!$E$12:$E$13,"Si")+COUNTIF('Pasos 1 &amp; 2 Evalúe &amp; Seleccione'!$E$20:$E$21,"Si")</f>
        <v>0</v>
      </c>
      <c r="BD98" s="566"/>
      <c r="BE98" s="566"/>
      <c r="BF98" s="566"/>
      <c r="BG98" s="566"/>
      <c r="BH98" s="566"/>
      <c r="BI98" s="566"/>
      <c r="BJ98" s="566"/>
      <c r="BK98" s="566">
        <f>COUNTIF('Pasos 1 &amp; 2 Evalúe &amp; Seleccione'!$E$12:$E$13,"No aplica")+COUNTIF('Pasos 1 &amp; 2 Evalúe &amp; Seleccione'!$E$20:$E$21,"No aplica")</f>
        <v>0</v>
      </c>
      <c r="BL98" s="566"/>
      <c r="BM98" s="566"/>
      <c r="BN98" s="566"/>
      <c r="BO98" s="566"/>
      <c r="BP98" s="566"/>
      <c r="BQ98" s="566"/>
      <c r="BR98" s="566"/>
      <c r="BS98" s="579">
        <f t="shared" si="1"/>
        <v>0</v>
      </c>
      <c r="BT98" s="579"/>
      <c r="BU98" s="579"/>
      <c r="BV98" s="579"/>
      <c r="BW98" s="579"/>
      <c r="BX98" s="579"/>
      <c r="BY98" s="579"/>
      <c r="BZ98" s="580"/>
      <c r="CA98" s="151"/>
      <c r="CB98" s="53"/>
      <c r="CC98" s="53"/>
      <c r="CD98" s="53"/>
      <c r="CE98" s="53"/>
      <c r="CF98" s="53"/>
      <c r="CG98" s="53"/>
      <c r="CH98" s="53"/>
      <c r="CI98" s="53"/>
      <c r="CJ98" s="53"/>
      <c r="CK98" s="53"/>
      <c r="CL98" s="53"/>
      <c r="CM98" s="53"/>
      <c r="CN98" s="53"/>
      <c r="CO98" s="53"/>
      <c r="CP98" s="53"/>
      <c r="CQ98" s="53"/>
      <c r="CR98" s="53"/>
      <c r="CS98" s="53"/>
      <c r="CT98" s="53"/>
      <c r="CU98" s="53"/>
      <c r="CV98" s="53"/>
      <c r="CW98" s="53"/>
      <c r="CX98" s="100"/>
    </row>
    <row r="99" spans="1:102" ht="14.4" customHeight="1">
      <c r="A99" s="104"/>
      <c r="B99" s="569" t="s">
        <v>304</v>
      </c>
      <c r="C99" s="570"/>
      <c r="D99" s="570"/>
      <c r="E99" s="570"/>
      <c r="F99" s="570"/>
      <c r="G99" s="570"/>
      <c r="H99" s="570"/>
      <c r="I99" s="570"/>
      <c r="J99" s="570"/>
      <c r="K99" s="570"/>
      <c r="L99" s="570"/>
      <c r="M99" s="570"/>
      <c r="N99" s="570"/>
      <c r="O99" s="570"/>
      <c r="P99" s="570"/>
      <c r="Q99" s="570"/>
      <c r="R99" s="570"/>
      <c r="S99" s="570"/>
      <c r="T99" s="570"/>
      <c r="U99" s="566">
        <v>4</v>
      </c>
      <c r="V99" s="567"/>
      <c r="W99" s="567"/>
      <c r="X99" s="567"/>
      <c r="Y99" s="567"/>
      <c r="Z99" s="567"/>
      <c r="AA99" s="567"/>
      <c r="AB99" s="567"/>
      <c r="AC99" s="567"/>
      <c r="AD99" s="568"/>
      <c r="AE99" s="575">
        <f>COUNTIF('Pasos 1 &amp; 2 Evalúe &amp; Seleccione'!$D$14:$D$17,"Si")</f>
        <v>0</v>
      </c>
      <c r="AF99" s="566"/>
      <c r="AG99" s="566"/>
      <c r="AH99" s="566"/>
      <c r="AI99" s="566"/>
      <c r="AJ99" s="566"/>
      <c r="AK99" s="566"/>
      <c r="AL99" s="566"/>
      <c r="AM99" s="566">
        <f>COUNTIF('Pasos 1 &amp; 2 Evalúe &amp; Seleccione'!$D$14:$D$17,"No aplica")</f>
        <v>0</v>
      </c>
      <c r="AN99" s="566"/>
      <c r="AO99" s="566"/>
      <c r="AP99" s="566"/>
      <c r="AQ99" s="566"/>
      <c r="AR99" s="566"/>
      <c r="AS99" s="566"/>
      <c r="AT99" s="566"/>
      <c r="AU99" s="579">
        <f t="shared" si="0"/>
        <v>0</v>
      </c>
      <c r="AV99" s="579"/>
      <c r="AW99" s="579"/>
      <c r="AX99" s="579"/>
      <c r="AY99" s="579"/>
      <c r="AZ99" s="579"/>
      <c r="BA99" s="579"/>
      <c r="BB99" s="580"/>
      <c r="BC99" s="575">
        <f>COUNTIF('Pasos 1 &amp; 2 Evalúe &amp; Seleccione'!$E$14:$E$17,"Si")</f>
        <v>0</v>
      </c>
      <c r="BD99" s="566"/>
      <c r="BE99" s="566"/>
      <c r="BF99" s="566"/>
      <c r="BG99" s="566"/>
      <c r="BH99" s="566"/>
      <c r="BI99" s="566"/>
      <c r="BJ99" s="566"/>
      <c r="BK99" s="566">
        <f>COUNTIF('Pasos 1 &amp; 2 Evalúe &amp; Seleccione'!$E$14:$E$17,"No aplica")</f>
        <v>0</v>
      </c>
      <c r="BL99" s="566"/>
      <c r="BM99" s="566"/>
      <c r="BN99" s="566"/>
      <c r="BO99" s="566"/>
      <c r="BP99" s="566"/>
      <c r="BQ99" s="566"/>
      <c r="BR99" s="566"/>
      <c r="BS99" s="579">
        <f t="shared" si="1"/>
        <v>0</v>
      </c>
      <c r="BT99" s="579"/>
      <c r="BU99" s="579"/>
      <c r="BV99" s="579"/>
      <c r="BW99" s="579"/>
      <c r="BX99" s="579"/>
      <c r="BY99" s="579"/>
      <c r="BZ99" s="580"/>
      <c r="CA99" s="151"/>
      <c r="CB99" s="53"/>
      <c r="CC99" s="53"/>
      <c r="CD99" s="53"/>
      <c r="CE99" s="53"/>
      <c r="CF99" s="53"/>
      <c r="CG99" s="53"/>
      <c r="CH99" s="53"/>
      <c r="CI99" s="53"/>
      <c r="CJ99" s="53"/>
      <c r="CK99" s="53"/>
      <c r="CL99" s="53"/>
      <c r="CM99" s="53"/>
      <c r="CN99" s="53"/>
      <c r="CO99" s="53"/>
      <c r="CP99" s="53"/>
      <c r="CQ99" s="53"/>
      <c r="CR99" s="53"/>
      <c r="CS99" s="53"/>
      <c r="CT99" s="53"/>
      <c r="CU99" s="53"/>
      <c r="CV99" s="53"/>
      <c r="CW99" s="53"/>
      <c r="CX99" s="100"/>
    </row>
    <row r="100" spans="1:102" ht="14.4" customHeight="1">
      <c r="A100" s="104"/>
      <c r="B100" s="569" t="s">
        <v>148</v>
      </c>
      <c r="C100" s="570"/>
      <c r="D100" s="570"/>
      <c r="E100" s="570"/>
      <c r="F100" s="570"/>
      <c r="G100" s="570"/>
      <c r="H100" s="570"/>
      <c r="I100" s="570"/>
      <c r="J100" s="570"/>
      <c r="K100" s="570"/>
      <c r="L100" s="570"/>
      <c r="M100" s="570"/>
      <c r="N100" s="570"/>
      <c r="O100" s="570"/>
      <c r="P100" s="570"/>
      <c r="Q100" s="570"/>
      <c r="R100" s="570"/>
      <c r="S100" s="570"/>
      <c r="T100" s="570"/>
      <c r="U100" s="566">
        <v>1</v>
      </c>
      <c r="V100" s="567"/>
      <c r="W100" s="567"/>
      <c r="X100" s="567"/>
      <c r="Y100" s="567"/>
      <c r="Z100" s="567"/>
      <c r="AA100" s="567"/>
      <c r="AB100" s="567"/>
      <c r="AC100" s="567"/>
      <c r="AD100" s="568"/>
      <c r="AE100" s="575">
        <f>COUNTIF('Pasos 1 &amp; 2 Evalúe &amp; Seleccione'!$D$18:$D$18,"Si")</f>
        <v>0</v>
      </c>
      <c r="AF100" s="566"/>
      <c r="AG100" s="566"/>
      <c r="AH100" s="566"/>
      <c r="AI100" s="566"/>
      <c r="AJ100" s="566"/>
      <c r="AK100" s="566"/>
      <c r="AL100" s="566"/>
      <c r="AM100" s="566">
        <f>COUNTIF('Pasos 1 &amp; 2 Evalúe &amp; Seleccione'!$D$18:$D$18,"No aplica")</f>
        <v>0</v>
      </c>
      <c r="AN100" s="566"/>
      <c r="AO100" s="566"/>
      <c r="AP100" s="566"/>
      <c r="AQ100" s="566"/>
      <c r="AR100" s="566"/>
      <c r="AS100" s="566"/>
      <c r="AT100" s="566"/>
      <c r="AU100" s="579">
        <f t="shared" si="0"/>
        <v>0</v>
      </c>
      <c r="AV100" s="579"/>
      <c r="AW100" s="579"/>
      <c r="AX100" s="579"/>
      <c r="AY100" s="579"/>
      <c r="AZ100" s="579"/>
      <c r="BA100" s="579"/>
      <c r="BB100" s="580"/>
      <c r="BC100" s="575">
        <f>COUNTIF('Pasos 1 &amp; 2 Evalúe &amp; Seleccione'!$E$18:$E$18,"Si")</f>
        <v>0</v>
      </c>
      <c r="BD100" s="566"/>
      <c r="BE100" s="566"/>
      <c r="BF100" s="566"/>
      <c r="BG100" s="566"/>
      <c r="BH100" s="566"/>
      <c r="BI100" s="566"/>
      <c r="BJ100" s="566"/>
      <c r="BK100" s="566">
        <f>COUNTIF('Pasos 1 &amp; 2 Evalúe &amp; Seleccione'!$E$18:$E$18,"No aplica")</f>
        <v>0</v>
      </c>
      <c r="BL100" s="566"/>
      <c r="BM100" s="566"/>
      <c r="BN100" s="566"/>
      <c r="BO100" s="566"/>
      <c r="BP100" s="566"/>
      <c r="BQ100" s="566"/>
      <c r="BR100" s="566"/>
      <c r="BS100" s="579">
        <f t="shared" si="1"/>
        <v>0</v>
      </c>
      <c r="BT100" s="579"/>
      <c r="BU100" s="579"/>
      <c r="BV100" s="579"/>
      <c r="BW100" s="579"/>
      <c r="BX100" s="579"/>
      <c r="BY100" s="579"/>
      <c r="BZ100" s="580"/>
      <c r="CA100" s="151"/>
      <c r="CB100" s="53"/>
      <c r="CC100" s="53"/>
      <c r="CD100" s="53"/>
      <c r="CE100" s="53"/>
      <c r="CF100" s="53"/>
      <c r="CG100" s="53"/>
      <c r="CH100" s="53"/>
      <c r="CI100" s="53"/>
      <c r="CJ100" s="53"/>
      <c r="CK100" s="53"/>
      <c r="CL100" s="53"/>
      <c r="CM100" s="53"/>
      <c r="CN100" s="53"/>
      <c r="CO100" s="53"/>
      <c r="CP100" s="53"/>
      <c r="CQ100" s="53"/>
      <c r="CR100" s="53"/>
      <c r="CS100" s="53"/>
      <c r="CT100" s="53"/>
      <c r="CU100" s="53"/>
      <c r="CV100" s="53"/>
      <c r="CW100" s="53"/>
      <c r="CX100" s="100"/>
    </row>
    <row r="101" spans="1:102" ht="14.4" customHeight="1">
      <c r="A101" s="104"/>
      <c r="B101" s="573" t="s">
        <v>281</v>
      </c>
      <c r="C101" s="574"/>
      <c r="D101" s="574"/>
      <c r="E101" s="574"/>
      <c r="F101" s="574"/>
      <c r="G101" s="574"/>
      <c r="H101" s="574"/>
      <c r="I101" s="574"/>
      <c r="J101" s="574"/>
      <c r="K101" s="574"/>
      <c r="L101" s="574"/>
      <c r="M101" s="574"/>
      <c r="N101" s="574"/>
      <c r="O101" s="574"/>
      <c r="P101" s="574"/>
      <c r="Q101" s="574"/>
      <c r="R101" s="574"/>
      <c r="S101" s="574"/>
      <c r="T101" s="574"/>
      <c r="U101" s="571">
        <f>SUM(U102:U106)</f>
        <v>30</v>
      </c>
      <c r="V101" s="546"/>
      <c r="W101" s="546"/>
      <c r="X101" s="546"/>
      <c r="Y101" s="546"/>
      <c r="Z101" s="546"/>
      <c r="AA101" s="546"/>
      <c r="AB101" s="546"/>
      <c r="AC101" s="546"/>
      <c r="AD101" s="572"/>
      <c r="AE101" s="576">
        <f>SUM(AE102:AE106)</f>
        <v>0</v>
      </c>
      <c r="AF101" s="571"/>
      <c r="AG101" s="571"/>
      <c r="AH101" s="571"/>
      <c r="AI101" s="571"/>
      <c r="AJ101" s="571"/>
      <c r="AK101" s="571"/>
      <c r="AL101" s="571"/>
      <c r="AM101" s="571">
        <f>SUM(AM102:AM106)</f>
        <v>0</v>
      </c>
      <c r="AN101" s="571"/>
      <c r="AO101" s="571"/>
      <c r="AP101" s="571"/>
      <c r="AQ101" s="571"/>
      <c r="AR101" s="571"/>
      <c r="AS101" s="571"/>
      <c r="AT101" s="571"/>
      <c r="AU101" s="589">
        <f t="shared" si="0"/>
        <v>0</v>
      </c>
      <c r="AV101" s="589"/>
      <c r="AW101" s="589"/>
      <c r="AX101" s="589"/>
      <c r="AY101" s="589"/>
      <c r="AZ101" s="589"/>
      <c r="BA101" s="589"/>
      <c r="BB101" s="590"/>
      <c r="BC101" s="576">
        <f>SUM(BC102:BC106)</f>
        <v>0</v>
      </c>
      <c r="BD101" s="571"/>
      <c r="BE101" s="571"/>
      <c r="BF101" s="571"/>
      <c r="BG101" s="571"/>
      <c r="BH101" s="571"/>
      <c r="BI101" s="571"/>
      <c r="BJ101" s="571"/>
      <c r="BK101" s="571">
        <f>SUM(BK102:BK106)</f>
        <v>0</v>
      </c>
      <c r="BL101" s="571"/>
      <c r="BM101" s="571"/>
      <c r="BN101" s="571"/>
      <c r="BO101" s="571"/>
      <c r="BP101" s="571"/>
      <c r="BQ101" s="571"/>
      <c r="BR101" s="571"/>
      <c r="BS101" s="589">
        <f t="shared" si="1"/>
        <v>0</v>
      </c>
      <c r="BT101" s="589"/>
      <c r="BU101" s="589"/>
      <c r="BV101" s="589"/>
      <c r="BW101" s="589"/>
      <c r="BX101" s="589"/>
      <c r="BY101" s="589"/>
      <c r="BZ101" s="590"/>
      <c r="CA101" s="151"/>
      <c r="CB101" s="53"/>
      <c r="CC101" s="53"/>
      <c r="CD101" s="53"/>
      <c r="CE101" s="53"/>
      <c r="CF101" s="53"/>
      <c r="CG101" s="53"/>
      <c r="CH101" s="53"/>
      <c r="CI101" s="53"/>
      <c r="CJ101" s="53"/>
      <c r="CK101" s="53"/>
      <c r="CL101" s="53"/>
      <c r="CM101" s="53"/>
      <c r="CN101" s="53"/>
      <c r="CO101" s="53"/>
      <c r="CP101" s="53"/>
      <c r="CQ101" s="53"/>
      <c r="CR101" s="53"/>
      <c r="CS101" s="53"/>
      <c r="CT101" s="53"/>
      <c r="CU101" s="53"/>
      <c r="CV101" s="53"/>
      <c r="CW101" s="53"/>
      <c r="CX101" s="100"/>
    </row>
    <row r="102" spans="1:102" ht="14.4" customHeight="1">
      <c r="A102" s="104"/>
      <c r="B102" s="569" t="s">
        <v>324</v>
      </c>
      <c r="C102" s="570"/>
      <c r="D102" s="570"/>
      <c r="E102" s="570"/>
      <c r="F102" s="570"/>
      <c r="G102" s="570"/>
      <c r="H102" s="570"/>
      <c r="I102" s="570"/>
      <c r="J102" s="570"/>
      <c r="K102" s="570"/>
      <c r="L102" s="570"/>
      <c r="M102" s="570"/>
      <c r="N102" s="570"/>
      <c r="O102" s="570"/>
      <c r="P102" s="570"/>
      <c r="Q102" s="570"/>
      <c r="R102" s="570"/>
      <c r="S102" s="570"/>
      <c r="T102" s="570"/>
      <c r="U102" s="566">
        <v>3</v>
      </c>
      <c r="V102" s="567"/>
      <c r="W102" s="567"/>
      <c r="X102" s="567"/>
      <c r="Y102" s="567"/>
      <c r="Z102" s="567"/>
      <c r="AA102" s="567"/>
      <c r="AB102" s="567"/>
      <c r="AC102" s="567"/>
      <c r="AD102" s="568"/>
      <c r="AE102" s="586">
        <f>COUNTIF('Pasos 1 &amp; 2 Evalúe &amp; Seleccione'!$D$23:$D$24,"Si")+COUNTIF('Pasos 1 &amp; 2 Evalúe &amp; Seleccione'!$D$39:$D$39,"Si")</f>
        <v>0</v>
      </c>
      <c r="AF102" s="566"/>
      <c r="AG102" s="566"/>
      <c r="AH102" s="566"/>
      <c r="AI102" s="566"/>
      <c r="AJ102" s="566"/>
      <c r="AK102" s="566"/>
      <c r="AL102" s="566"/>
      <c r="AM102" s="566">
        <f>COUNTIF('Pasos 1 &amp; 2 Evalúe &amp; Seleccione'!$D$23:$D$24,"No aplica")+COUNTIF('Pasos 1 &amp; 2 Evalúe &amp; Seleccione'!$D$39:$D$39,"No aplica")</f>
        <v>0</v>
      </c>
      <c r="AN102" s="566"/>
      <c r="AO102" s="566"/>
      <c r="AP102" s="566"/>
      <c r="AQ102" s="566"/>
      <c r="AR102" s="566"/>
      <c r="AS102" s="566"/>
      <c r="AT102" s="566"/>
      <c r="AU102" s="579">
        <f t="shared" si="0"/>
        <v>0</v>
      </c>
      <c r="AV102" s="579"/>
      <c r="AW102" s="579"/>
      <c r="AX102" s="579"/>
      <c r="AY102" s="579"/>
      <c r="AZ102" s="579"/>
      <c r="BA102" s="579"/>
      <c r="BB102" s="580"/>
      <c r="BC102" s="586">
        <f>COUNTIF('Pasos 1 &amp; 2 Evalúe &amp; Seleccione'!$E$23:$E$24,"Si")+COUNTIF('Pasos 1 &amp; 2 Evalúe &amp; Seleccione'!$E$39:$E$39,"Si")</f>
        <v>0</v>
      </c>
      <c r="BD102" s="566"/>
      <c r="BE102" s="566"/>
      <c r="BF102" s="566"/>
      <c r="BG102" s="566"/>
      <c r="BH102" s="566"/>
      <c r="BI102" s="566"/>
      <c r="BJ102" s="566"/>
      <c r="BK102" s="566">
        <f>COUNTIF('Pasos 1 &amp; 2 Evalúe &amp; Seleccione'!$E$23:$E$24,"No aplica")+COUNTIF('Pasos 1 &amp; 2 Evalúe &amp; Seleccione'!$E$39:$E$39,"No aplica")</f>
        <v>0</v>
      </c>
      <c r="BL102" s="566"/>
      <c r="BM102" s="566"/>
      <c r="BN102" s="566"/>
      <c r="BO102" s="566"/>
      <c r="BP102" s="566"/>
      <c r="BQ102" s="566"/>
      <c r="BR102" s="566"/>
      <c r="BS102" s="579">
        <f t="shared" si="1"/>
        <v>0</v>
      </c>
      <c r="BT102" s="579"/>
      <c r="BU102" s="579"/>
      <c r="BV102" s="579"/>
      <c r="BW102" s="579"/>
      <c r="BX102" s="579"/>
      <c r="BY102" s="579"/>
      <c r="BZ102" s="580"/>
      <c r="CA102" s="151"/>
      <c r="CB102" s="53"/>
      <c r="CC102" s="53"/>
      <c r="CD102" s="53"/>
      <c r="CE102" s="53"/>
      <c r="CF102" s="53"/>
      <c r="CG102" s="53"/>
      <c r="CH102" s="53"/>
      <c r="CI102" s="53"/>
      <c r="CJ102" s="53"/>
      <c r="CK102" s="53"/>
      <c r="CL102" s="53"/>
      <c r="CM102" s="53"/>
      <c r="CN102" s="53"/>
      <c r="CO102" s="53"/>
      <c r="CP102" s="53"/>
      <c r="CQ102" s="53"/>
      <c r="CR102" s="53"/>
      <c r="CS102" s="53"/>
      <c r="CT102" s="53"/>
      <c r="CU102" s="53"/>
      <c r="CV102" s="53"/>
      <c r="CW102" s="53"/>
      <c r="CX102" s="100"/>
    </row>
    <row r="103" spans="1:102" ht="14.4" customHeight="1">
      <c r="A103" s="104"/>
      <c r="B103" s="569" t="s">
        <v>161</v>
      </c>
      <c r="C103" s="570"/>
      <c r="D103" s="570"/>
      <c r="E103" s="570"/>
      <c r="F103" s="570"/>
      <c r="G103" s="570"/>
      <c r="H103" s="570"/>
      <c r="I103" s="570"/>
      <c r="J103" s="570"/>
      <c r="K103" s="570"/>
      <c r="L103" s="570"/>
      <c r="M103" s="570"/>
      <c r="N103" s="570"/>
      <c r="O103" s="570"/>
      <c r="P103" s="570"/>
      <c r="Q103" s="570"/>
      <c r="R103" s="570"/>
      <c r="S103" s="570"/>
      <c r="T103" s="570"/>
      <c r="U103" s="566">
        <v>7</v>
      </c>
      <c r="V103" s="567"/>
      <c r="W103" s="567"/>
      <c r="X103" s="567"/>
      <c r="Y103" s="567"/>
      <c r="Z103" s="567"/>
      <c r="AA103" s="567"/>
      <c r="AB103" s="567"/>
      <c r="AC103" s="567"/>
      <c r="AD103" s="568"/>
      <c r="AE103" s="588">
        <f>COUNTIF('Pasos 1 &amp; 2 Evalúe &amp; Seleccione'!$D$25:$D$27,"Si")+COUNTIF('Pasos 1 &amp; 2 Evalúe &amp; Seleccione'!$D$40:$D$43,"Si")</f>
        <v>0</v>
      </c>
      <c r="AF103" s="566"/>
      <c r="AG103" s="566"/>
      <c r="AH103" s="566"/>
      <c r="AI103" s="566"/>
      <c r="AJ103" s="566"/>
      <c r="AK103" s="566"/>
      <c r="AL103" s="566"/>
      <c r="AM103" s="566">
        <f>COUNTIF('Pasos 1 &amp; 2 Evalúe &amp; Seleccione'!$D$25:$D$27,"No aplica")+COUNTIF('Pasos 1 &amp; 2 Evalúe &amp; Seleccione'!$D$40:$D$43,"No aplica")</f>
        <v>0</v>
      </c>
      <c r="AN103" s="566"/>
      <c r="AO103" s="566"/>
      <c r="AP103" s="566"/>
      <c r="AQ103" s="566"/>
      <c r="AR103" s="566"/>
      <c r="AS103" s="566"/>
      <c r="AT103" s="566"/>
      <c r="AU103" s="579">
        <f t="shared" si="0"/>
        <v>0</v>
      </c>
      <c r="AV103" s="579"/>
      <c r="AW103" s="579"/>
      <c r="AX103" s="579"/>
      <c r="AY103" s="579"/>
      <c r="AZ103" s="579"/>
      <c r="BA103" s="579"/>
      <c r="BB103" s="580"/>
      <c r="BC103" s="586">
        <f>COUNTIF('Pasos 1 &amp; 2 Evalúe &amp; Seleccione'!$E$25:$E$27,"Si")+COUNTIF('Pasos 1 &amp; 2 Evalúe &amp; Seleccione'!$E$40:$E$43,"Si")</f>
        <v>0</v>
      </c>
      <c r="BD103" s="566"/>
      <c r="BE103" s="566"/>
      <c r="BF103" s="566"/>
      <c r="BG103" s="566"/>
      <c r="BH103" s="566"/>
      <c r="BI103" s="566"/>
      <c r="BJ103" s="566"/>
      <c r="BK103" s="566">
        <f>COUNTIF('Pasos 1 &amp; 2 Evalúe &amp; Seleccione'!$E$25:$E$27,"No aplica")+COUNTIF('Pasos 1 &amp; 2 Evalúe &amp; Seleccione'!$E$40:$E$43,"No aplica")</f>
        <v>0</v>
      </c>
      <c r="BL103" s="566"/>
      <c r="BM103" s="566"/>
      <c r="BN103" s="566"/>
      <c r="BO103" s="566"/>
      <c r="BP103" s="566"/>
      <c r="BQ103" s="566"/>
      <c r="BR103" s="566"/>
      <c r="BS103" s="579">
        <f t="shared" si="1"/>
        <v>0</v>
      </c>
      <c r="BT103" s="579"/>
      <c r="BU103" s="579"/>
      <c r="BV103" s="579"/>
      <c r="BW103" s="579"/>
      <c r="BX103" s="579"/>
      <c r="BY103" s="579"/>
      <c r="BZ103" s="580"/>
      <c r="CA103" s="151"/>
      <c r="CB103" s="53"/>
      <c r="CC103" s="53"/>
      <c r="CD103" s="53"/>
      <c r="CE103" s="53"/>
      <c r="CF103" s="53"/>
      <c r="CG103" s="53"/>
      <c r="CH103" s="53"/>
      <c r="CI103" s="53"/>
      <c r="CJ103" s="53"/>
      <c r="CK103" s="53"/>
      <c r="CL103" s="53"/>
      <c r="CM103" s="53"/>
      <c r="CN103" s="53"/>
      <c r="CO103" s="53"/>
      <c r="CP103" s="53"/>
      <c r="CQ103" s="53"/>
      <c r="CR103" s="53"/>
      <c r="CS103" s="53"/>
      <c r="CT103" s="53"/>
      <c r="CU103" s="53"/>
      <c r="CV103" s="53"/>
      <c r="CW103" s="53"/>
      <c r="CX103" s="100"/>
    </row>
    <row r="104" spans="1:102" ht="14.4" customHeight="1">
      <c r="A104" s="104"/>
      <c r="B104" s="569" t="s">
        <v>167</v>
      </c>
      <c r="C104" s="570"/>
      <c r="D104" s="570"/>
      <c r="E104" s="570"/>
      <c r="F104" s="570"/>
      <c r="G104" s="570"/>
      <c r="H104" s="570"/>
      <c r="I104" s="570"/>
      <c r="J104" s="570"/>
      <c r="K104" s="570"/>
      <c r="L104" s="570"/>
      <c r="M104" s="570"/>
      <c r="N104" s="570"/>
      <c r="O104" s="570"/>
      <c r="P104" s="570"/>
      <c r="Q104" s="570"/>
      <c r="R104" s="570"/>
      <c r="S104" s="570"/>
      <c r="T104" s="570"/>
      <c r="U104" s="566">
        <v>5</v>
      </c>
      <c r="V104" s="567"/>
      <c r="W104" s="567"/>
      <c r="X104" s="567"/>
      <c r="Y104" s="567"/>
      <c r="Z104" s="567"/>
      <c r="AA104" s="567"/>
      <c r="AB104" s="567"/>
      <c r="AC104" s="567"/>
      <c r="AD104" s="568"/>
      <c r="AE104" s="588">
        <f>COUNTIF('Pasos 1 &amp; 2 Evalúe &amp; Seleccione'!$D$28:$D$29,"Si")+COUNTIF('Pasos 1 &amp; 2 Evalúe &amp; Seleccione'!$D$44:$D$46,"Si")</f>
        <v>0</v>
      </c>
      <c r="AF104" s="566"/>
      <c r="AG104" s="566"/>
      <c r="AH104" s="566"/>
      <c r="AI104" s="566"/>
      <c r="AJ104" s="566"/>
      <c r="AK104" s="566"/>
      <c r="AL104" s="566"/>
      <c r="AM104" s="566">
        <f>COUNTIF('Pasos 1 &amp; 2 Evalúe &amp; Seleccione'!$D$28:$D$29,"No aplica")+COUNTIF('Pasos 1 &amp; 2 Evalúe &amp; Seleccione'!$D$44:$D$46,"No aplica")</f>
        <v>0</v>
      </c>
      <c r="AN104" s="566"/>
      <c r="AO104" s="566"/>
      <c r="AP104" s="566"/>
      <c r="AQ104" s="566"/>
      <c r="AR104" s="566"/>
      <c r="AS104" s="566"/>
      <c r="AT104" s="566"/>
      <c r="AU104" s="579">
        <f t="shared" si="0"/>
        <v>0</v>
      </c>
      <c r="AV104" s="579"/>
      <c r="AW104" s="579"/>
      <c r="AX104" s="579"/>
      <c r="AY104" s="579"/>
      <c r="AZ104" s="579"/>
      <c r="BA104" s="579"/>
      <c r="BB104" s="580"/>
      <c r="BC104" s="586">
        <f>COUNTIF('Pasos 1 &amp; 2 Evalúe &amp; Seleccione'!$E$28:$E$29,"Si")+COUNTIF('Pasos 1 &amp; 2 Evalúe &amp; Seleccione'!$E$44:$E$46,"Si")</f>
        <v>0</v>
      </c>
      <c r="BD104" s="566"/>
      <c r="BE104" s="566"/>
      <c r="BF104" s="566"/>
      <c r="BG104" s="566"/>
      <c r="BH104" s="566"/>
      <c r="BI104" s="566"/>
      <c r="BJ104" s="566"/>
      <c r="BK104" s="566">
        <f>COUNTIF('Pasos 1 &amp; 2 Evalúe &amp; Seleccione'!$E$28:$E$29,"No aplica")+COUNTIF('Pasos 1 &amp; 2 Evalúe &amp; Seleccione'!$E$44:$E$46,"No aplica")</f>
        <v>0</v>
      </c>
      <c r="BL104" s="566"/>
      <c r="BM104" s="566"/>
      <c r="BN104" s="566"/>
      <c r="BO104" s="566"/>
      <c r="BP104" s="566"/>
      <c r="BQ104" s="566"/>
      <c r="BR104" s="566"/>
      <c r="BS104" s="579">
        <f t="shared" si="1"/>
        <v>0</v>
      </c>
      <c r="BT104" s="579"/>
      <c r="BU104" s="579"/>
      <c r="BV104" s="579"/>
      <c r="BW104" s="579"/>
      <c r="BX104" s="579"/>
      <c r="BY104" s="579"/>
      <c r="BZ104" s="580"/>
      <c r="CA104" s="151"/>
      <c r="CB104" s="53"/>
      <c r="CC104" s="53"/>
      <c r="CD104" s="53"/>
      <c r="CE104" s="53"/>
      <c r="CF104" s="53"/>
      <c r="CG104" s="53"/>
      <c r="CH104" s="53"/>
      <c r="CI104" s="53"/>
      <c r="CJ104" s="53"/>
      <c r="CK104" s="53"/>
      <c r="CL104" s="53"/>
      <c r="CM104" s="53"/>
      <c r="CN104" s="53"/>
      <c r="CO104" s="53"/>
      <c r="CP104" s="53"/>
      <c r="CQ104" s="53"/>
      <c r="CR104" s="53"/>
      <c r="CS104" s="53"/>
      <c r="CT104" s="53"/>
      <c r="CU104" s="53"/>
      <c r="CV104" s="53"/>
      <c r="CW104" s="53"/>
      <c r="CX104" s="100"/>
    </row>
    <row r="105" spans="1:102" ht="14.4" customHeight="1">
      <c r="A105" s="104"/>
      <c r="B105" s="569" t="s">
        <v>313</v>
      </c>
      <c r="C105" s="570"/>
      <c r="D105" s="570"/>
      <c r="E105" s="570"/>
      <c r="F105" s="570"/>
      <c r="G105" s="570"/>
      <c r="H105" s="570"/>
      <c r="I105" s="570"/>
      <c r="J105" s="570"/>
      <c r="K105" s="570"/>
      <c r="L105" s="570"/>
      <c r="M105" s="570"/>
      <c r="N105" s="570"/>
      <c r="O105" s="570"/>
      <c r="P105" s="570"/>
      <c r="Q105" s="570"/>
      <c r="R105" s="570"/>
      <c r="S105" s="570"/>
      <c r="T105" s="570"/>
      <c r="U105" s="566">
        <v>8</v>
      </c>
      <c r="V105" s="567"/>
      <c r="W105" s="567"/>
      <c r="X105" s="567"/>
      <c r="Y105" s="567"/>
      <c r="Z105" s="567"/>
      <c r="AA105" s="567"/>
      <c r="AB105" s="567"/>
      <c r="AC105" s="567"/>
      <c r="AD105" s="568"/>
      <c r="AE105" s="586">
        <f>COUNTIF('Pasos 1 &amp; 2 Evalúe &amp; Seleccione'!$D$30:$D$33,"Si")+COUNTIF('Pasos 1 &amp; 2 Evalúe &amp; Seleccione'!$D$47:$D$50,"Si")</f>
        <v>0</v>
      </c>
      <c r="AF105" s="566"/>
      <c r="AG105" s="566"/>
      <c r="AH105" s="566"/>
      <c r="AI105" s="566"/>
      <c r="AJ105" s="566"/>
      <c r="AK105" s="566"/>
      <c r="AL105" s="566"/>
      <c r="AM105" s="566">
        <f>COUNTIF('Pasos 1 &amp; 2 Evalúe &amp; Seleccione'!$D$30:$D$33,"No aplica")+COUNTIF('Pasos 1 &amp; 2 Evalúe &amp; Seleccione'!$D$47:$D$50,"No aplica")</f>
        <v>0</v>
      </c>
      <c r="AN105" s="566"/>
      <c r="AO105" s="566"/>
      <c r="AP105" s="566"/>
      <c r="AQ105" s="566"/>
      <c r="AR105" s="566"/>
      <c r="AS105" s="566"/>
      <c r="AT105" s="566"/>
      <c r="AU105" s="579">
        <f t="shared" si="0"/>
        <v>0</v>
      </c>
      <c r="AV105" s="579"/>
      <c r="AW105" s="579"/>
      <c r="AX105" s="579"/>
      <c r="AY105" s="579"/>
      <c r="AZ105" s="579"/>
      <c r="BA105" s="579"/>
      <c r="BB105" s="580"/>
      <c r="BC105" s="586">
        <f>COUNTIF('Pasos 1 &amp; 2 Evalúe &amp; Seleccione'!$E$30:$E$33,"Si")+COUNTIF('Pasos 1 &amp; 2 Evalúe &amp; Seleccione'!$E$47:$E$50,"Si")</f>
        <v>0</v>
      </c>
      <c r="BD105" s="566"/>
      <c r="BE105" s="566"/>
      <c r="BF105" s="566"/>
      <c r="BG105" s="566"/>
      <c r="BH105" s="566"/>
      <c r="BI105" s="566"/>
      <c r="BJ105" s="566"/>
      <c r="BK105" s="566">
        <f>COUNTIF('Pasos 1 &amp; 2 Evalúe &amp; Seleccione'!$E$30:$E$33,"No aplica")+COUNTIF('Pasos 1 &amp; 2 Evalúe &amp; Seleccione'!$E$47:$E$50,"No aplica")</f>
        <v>0</v>
      </c>
      <c r="BL105" s="566"/>
      <c r="BM105" s="566"/>
      <c r="BN105" s="566"/>
      <c r="BO105" s="566"/>
      <c r="BP105" s="566"/>
      <c r="BQ105" s="566"/>
      <c r="BR105" s="566"/>
      <c r="BS105" s="579">
        <f t="shared" si="1"/>
        <v>0</v>
      </c>
      <c r="BT105" s="579"/>
      <c r="BU105" s="579"/>
      <c r="BV105" s="579"/>
      <c r="BW105" s="579"/>
      <c r="BX105" s="579"/>
      <c r="BY105" s="579"/>
      <c r="BZ105" s="580"/>
      <c r="CA105" s="151"/>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100"/>
    </row>
    <row r="106" spans="1:102" ht="14.4" customHeight="1">
      <c r="A106" s="104"/>
      <c r="B106" s="569" t="s">
        <v>325</v>
      </c>
      <c r="C106" s="570"/>
      <c r="D106" s="570"/>
      <c r="E106" s="570"/>
      <c r="F106" s="570"/>
      <c r="G106" s="570"/>
      <c r="H106" s="570"/>
      <c r="I106" s="570"/>
      <c r="J106" s="570"/>
      <c r="K106" s="570"/>
      <c r="L106" s="570"/>
      <c r="M106" s="570"/>
      <c r="N106" s="570"/>
      <c r="O106" s="570"/>
      <c r="P106" s="570"/>
      <c r="Q106" s="570"/>
      <c r="R106" s="570"/>
      <c r="S106" s="570"/>
      <c r="T106" s="570"/>
      <c r="U106" s="566">
        <v>7</v>
      </c>
      <c r="V106" s="567"/>
      <c r="W106" s="567"/>
      <c r="X106" s="567"/>
      <c r="Y106" s="567"/>
      <c r="Z106" s="567"/>
      <c r="AA106" s="567"/>
      <c r="AB106" s="567"/>
      <c r="AC106" s="567"/>
      <c r="AD106" s="568"/>
      <c r="AE106" s="586">
        <f>COUNTIF('Pasos 1 &amp; 2 Evalúe &amp; Seleccione'!$D$34:$D$37,"Si")+COUNTIF('Pasos 1 &amp; 2 Evalúe &amp; Seleccione'!$D$51:$D$53,"Si")</f>
        <v>0</v>
      </c>
      <c r="AF106" s="566"/>
      <c r="AG106" s="566"/>
      <c r="AH106" s="566"/>
      <c r="AI106" s="566"/>
      <c r="AJ106" s="566"/>
      <c r="AK106" s="566"/>
      <c r="AL106" s="566"/>
      <c r="AM106" s="566">
        <f>COUNTIF('Pasos 1 &amp; 2 Evalúe &amp; Seleccione'!$D$34:$D$37,"No aplica")+COUNTIF('Pasos 1 &amp; 2 Evalúe &amp; Seleccione'!$D$51:$D$53,"No aplica")</f>
        <v>0</v>
      </c>
      <c r="AN106" s="566"/>
      <c r="AO106" s="566"/>
      <c r="AP106" s="566"/>
      <c r="AQ106" s="566"/>
      <c r="AR106" s="566"/>
      <c r="AS106" s="566"/>
      <c r="AT106" s="566"/>
      <c r="AU106" s="579">
        <f t="shared" si="0"/>
        <v>0</v>
      </c>
      <c r="AV106" s="579"/>
      <c r="AW106" s="579"/>
      <c r="AX106" s="579"/>
      <c r="AY106" s="579"/>
      <c r="AZ106" s="579"/>
      <c r="BA106" s="579"/>
      <c r="BB106" s="580"/>
      <c r="BC106" s="586">
        <f>COUNTIF('Pasos 1 &amp; 2 Evalúe &amp; Seleccione'!$E$34:$E$37,"Si")+COUNTIF('Pasos 1 &amp; 2 Evalúe &amp; Seleccione'!$E$51:$E$53,"Si")</f>
        <v>0</v>
      </c>
      <c r="BD106" s="566"/>
      <c r="BE106" s="566"/>
      <c r="BF106" s="566"/>
      <c r="BG106" s="566"/>
      <c r="BH106" s="566"/>
      <c r="BI106" s="566"/>
      <c r="BJ106" s="566"/>
      <c r="BK106" s="566">
        <f>COUNTIF('Pasos 1 &amp; 2 Evalúe &amp; Seleccione'!$E$34:$E$37,"No aplica")+COUNTIF('Pasos 1 &amp; 2 Evalúe &amp; Seleccione'!$E$51:$E$53,"No aplica")</f>
        <v>0</v>
      </c>
      <c r="BL106" s="566"/>
      <c r="BM106" s="566"/>
      <c r="BN106" s="566"/>
      <c r="BO106" s="566"/>
      <c r="BP106" s="566"/>
      <c r="BQ106" s="566"/>
      <c r="BR106" s="566"/>
      <c r="BS106" s="579">
        <f t="shared" si="1"/>
        <v>0</v>
      </c>
      <c r="BT106" s="579"/>
      <c r="BU106" s="579"/>
      <c r="BV106" s="579"/>
      <c r="BW106" s="579"/>
      <c r="BX106" s="579"/>
      <c r="BY106" s="579"/>
      <c r="BZ106" s="580"/>
      <c r="CA106" s="151"/>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100"/>
    </row>
    <row r="107" spans="1:102" ht="14.4" customHeight="1">
      <c r="A107" s="104"/>
      <c r="B107" s="573" t="s">
        <v>282</v>
      </c>
      <c r="C107" s="574"/>
      <c r="D107" s="574"/>
      <c r="E107" s="574"/>
      <c r="F107" s="574"/>
      <c r="G107" s="574"/>
      <c r="H107" s="574"/>
      <c r="I107" s="574"/>
      <c r="J107" s="574"/>
      <c r="K107" s="574"/>
      <c r="L107" s="574"/>
      <c r="M107" s="574"/>
      <c r="N107" s="574"/>
      <c r="O107" s="574"/>
      <c r="P107" s="574"/>
      <c r="Q107" s="574"/>
      <c r="R107" s="574"/>
      <c r="S107" s="574"/>
      <c r="T107" s="574"/>
      <c r="U107" s="571">
        <f>SUM(U108:U110)</f>
        <v>14</v>
      </c>
      <c r="V107" s="546"/>
      <c r="W107" s="546"/>
      <c r="X107" s="546"/>
      <c r="Y107" s="546"/>
      <c r="Z107" s="546"/>
      <c r="AA107" s="546"/>
      <c r="AB107" s="546"/>
      <c r="AC107" s="546"/>
      <c r="AD107" s="572"/>
      <c r="AE107" s="576">
        <f>SUM(AE108:AE110)</f>
        <v>0</v>
      </c>
      <c r="AF107" s="571"/>
      <c r="AG107" s="571"/>
      <c r="AH107" s="571"/>
      <c r="AI107" s="571"/>
      <c r="AJ107" s="571"/>
      <c r="AK107" s="571"/>
      <c r="AL107" s="571"/>
      <c r="AM107" s="571">
        <f>SUM(AM108:AM110)</f>
        <v>0</v>
      </c>
      <c r="AN107" s="571"/>
      <c r="AO107" s="571"/>
      <c r="AP107" s="571"/>
      <c r="AQ107" s="571"/>
      <c r="AR107" s="571"/>
      <c r="AS107" s="571"/>
      <c r="AT107" s="571"/>
      <c r="AU107" s="589">
        <f t="shared" si="0"/>
        <v>0</v>
      </c>
      <c r="AV107" s="589"/>
      <c r="AW107" s="589"/>
      <c r="AX107" s="589"/>
      <c r="AY107" s="589"/>
      <c r="AZ107" s="589"/>
      <c r="BA107" s="589"/>
      <c r="BB107" s="590"/>
      <c r="BC107" s="576">
        <f>SUM(BC108:BC110)</f>
        <v>0</v>
      </c>
      <c r="BD107" s="571"/>
      <c r="BE107" s="571"/>
      <c r="BF107" s="571"/>
      <c r="BG107" s="571"/>
      <c r="BH107" s="571"/>
      <c r="BI107" s="571"/>
      <c r="BJ107" s="571"/>
      <c r="BK107" s="571">
        <f>SUM(BK108:BK110)</f>
        <v>0</v>
      </c>
      <c r="BL107" s="571"/>
      <c r="BM107" s="571"/>
      <c r="BN107" s="571"/>
      <c r="BO107" s="571"/>
      <c r="BP107" s="571"/>
      <c r="BQ107" s="571"/>
      <c r="BR107" s="571"/>
      <c r="BS107" s="589">
        <f t="shared" si="1"/>
        <v>0</v>
      </c>
      <c r="BT107" s="589"/>
      <c r="BU107" s="589"/>
      <c r="BV107" s="589"/>
      <c r="BW107" s="589"/>
      <c r="BX107" s="589"/>
      <c r="BY107" s="589"/>
      <c r="BZ107" s="590"/>
      <c r="CA107" s="151"/>
      <c r="CB107" s="53"/>
      <c r="CC107" s="53"/>
      <c r="CD107" s="53"/>
      <c r="CE107" s="53"/>
      <c r="CF107" s="53"/>
      <c r="CG107" s="53"/>
      <c r="CH107" s="53"/>
      <c r="CI107" s="53"/>
      <c r="CJ107" s="53"/>
      <c r="CK107" s="53"/>
      <c r="CL107" s="53"/>
      <c r="CM107" s="53"/>
      <c r="CN107" s="53"/>
      <c r="CO107" s="53"/>
      <c r="CP107" s="53"/>
      <c r="CQ107" s="53"/>
      <c r="CR107" s="53"/>
      <c r="CS107" s="53"/>
      <c r="CT107" s="53"/>
      <c r="CU107" s="53"/>
      <c r="CV107" s="53"/>
      <c r="CW107" s="53"/>
      <c r="CX107" s="100"/>
    </row>
    <row r="108" spans="1:102" ht="14.4" customHeight="1">
      <c r="A108" s="104"/>
      <c r="B108" s="569" t="s">
        <v>218</v>
      </c>
      <c r="C108" s="570"/>
      <c r="D108" s="570"/>
      <c r="E108" s="570"/>
      <c r="F108" s="570"/>
      <c r="G108" s="570"/>
      <c r="H108" s="570"/>
      <c r="I108" s="570"/>
      <c r="J108" s="570"/>
      <c r="K108" s="570"/>
      <c r="L108" s="570"/>
      <c r="M108" s="570"/>
      <c r="N108" s="570"/>
      <c r="O108" s="570"/>
      <c r="P108" s="570"/>
      <c r="Q108" s="570"/>
      <c r="R108" s="570"/>
      <c r="S108" s="570"/>
      <c r="T108" s="570"/>
      <c r="U108" s="566">
        <v>7</v>
      </c>
      <c r="V108" s="567"/>
      <c r="W108" s="567"/>
      <c r="X108" s="567"/>
      <c r="Y108" s="567"/>
      <c r="Z108" s="567"/>
      <c r="AA108" s="567"/>
      <c r="AB108" s="567"/>
      <c r="AC108" s="567"/>
      <c r="AD108" s="568"/>
      <c r="AE108" s="586">
        <f>COUNTIF('Pasos 1 &amp; 2 Evalúe &amp; Seleccione'!$D$55:$D$55,"Si")+COUNTIF('Pasos 1 &amp; 2 Evalúe &amp; Seleccione'!$D$58:$D$63,"Si")</f>
        <v>0</v>
      </c>
      <c r="AF108" s="566"/>
      <c r="AG108" s="566"/>
      <c r="AH108" s="566"/>
      <c r="AI108" s="566"/>
      <c r="AJ108" s="566"/>
      <c r="AK108" s="566"/>
      <c r="AL108" s="566"/>
      <c r="AM108" s="566">
        <f>COUNTIF('Pasos 1 &amp; 2 Evalúe &amp; Seleccione'!$D$55:$D$55,"No aplica")+COUNTIF('Pasos 1 &amp; 2 Evalúe &amp; Seleccione'!$D$58:$D$63,"No aplica")</f>
        <v>0</v>
      </c>
      <c r="AN108" s="566"/>
      <c r="AO108" s="566"/>
      <c r="AP108" s="566"/>
      <c r="AQ108" s="566"/>
      <c r="AR108" s="566"/>
      <c r="AS108" s="566"/>
      <c r="AT108" s="566"/>
      <c r="AU108" s="579">
        <f t="shared" si="0"/>
        <v>0</v>
      </c>
      <c r="AV108" s="579"/>
      <c r="AW108" s="579"/>
      <c r="AX108" s="579"/>
      <c r="AY108" s="579"/>
      <c r="AZ108" s="579"/>
      <c r="BA108" s="579"/>
      <c r="BB108" s="580"/>
      <c r="BC108" s="586">
        <f>COUNTIF('Pasos 1 &amp; 2 Evalúe &amp; Seleccione'!$E$55:$E$55,"Si")+COUNTIF('Pasos 1 &amp; 2 Evalúe &amp; Seleccione'!$E$58:$E$63,"Si")</f>
        <v>0</v>
      </c>
      <c r="BD108" s="566"/>
      <c r="BE108" s="566"/>
      <c r="BF108" s="566"/>
      <c r="BG108" s="566"/>
      <c r="BH108" s="566"/>
      <c r="BI108" s="566"/>
      <c r="BJ108" s="566"/>
      <c r="BK108" s="566">
        <f>COUNTIF('Pasos 1 &amp; 2 Evalúe &amp; Seleccione'!$E$55:$E$55,"No aplica")+COUNTIF('Pasos 1 &amp; 2 Evalúe &amp; Seleccione'!$E$58:$E$63,"No aplica")</f>
        <v>0</v>
      </c>
      <c r="BL108" s="566"/>
      <c r="BM108" s="566"/>
      <c r="BN108" s="566"/>
      <c r="BO108" s="566"/>
      <c r="BP108" s="566"/>
      <c r="BQ108" s="566"/>
      <c r="BR108" s="566"/>
      <c r="BS108" s="579">
        <f t="shared" si="1"/>
        <v>0</v>
      </c>
      <c r="BT108" s="579"/>
      <c r="BU108" s="579"/>
      <c r="BV108" s="579"/>
      <c r="BW108" s="579"/>
      <c r="BX108" s="579"/>
      <c r="BY108" s="579"/>
      <c r="BZ108" s="580"/>
      <c r="CA108" s="151"/>
      <c r="CB108" s="53"/>
      <c r="CC108" s="53"/>
      <c r="CD108" s="53"/>
      <c r="CE108" s="53"/>
      <c r="CF108" s="53"/>
      <c r="CG108" s="53"/>
      <c r="CH108" s="53"/>
      <c r="CI108" s="53"/>
      <c r="CJ108" s="53"/>
      <c r="CK108" s="53"/>
      <c r="CL108" s="53"/>
      <c r="CM108" s="53"/>
      <c r="CN108" s="53"/>
      <c r="CO108" s="53"/>
      <c r="CP108" s="53"/>
      <c r="CQ108" s="53"/>
      <c r="CR108" s="53"/>
      <c r="CS108" s="53"/>
      <c r="CT108" s="53"/>
      <c r="CU108" s="53"/>
      <c r="CV108" s="53"/>
      <c r="CW108" s="53"/>
      <c r="CX108" s="100"/>
    </row>
    <row r="109" spans="1:102" ht="14.4" customHeight="1">
      <c r="A109" s="104"/>
      <c r="B109" s="569" t="s">
        <v>220</v>
      </c>
      <c r="C109" s="570"/>
      <c r="D109" s="570"/>
      <c r="E109" s="570"/>
      <c r="F109" s="570"/>
      <c r="G109" s="570"/>
      <c r="H109" s="570"/>
      <c r="I109" s="570"/>
      <c r="J109" s="570"/>
      <c r="K109" s="570"/>
      <c r="L109" s="570"/>
      <c r="M109" s="570"/>
      <c r="N109" s="570"/>
      <c r="O109" s="570"/>
      <c r="P109" s="570"/>
      <c r="Q109" s="570"/>
      <c r="R109" s="570"/>
      <c r="S109" s="570"/>
      <c r="T109" s="570"/>
      <c r="U109" s="566">
        <v>5</v>
      </c>
      <c r="V109" s="567"/>
      <c r="W109" s="567"/>
      <c r="X109" s="567"/>
      <c r="Y109" s="567"/>
      <c r="Z109" s="567"/>
      <c r="AA109" s="567"/>
      <c r="AB109" s="567"/>
      <c r="AC109" s="567"/>
      <c r="AD109" s="568"/>
      <c r="AE109" s="586">
        <f>COUNTIF('Pasos 1 &amp; 2 Evalúe &amp; Seleccione'!$D$56:$D$56,"Si")+COUNTIF('Pasos 1 &amp; 2 Evalúe &amp; Seleccione'!$D$64:$D$67,"Si")</f>
        <v>0</v>
      </c>
      <c r="AF109" s="566"/>
      <c r="AG109" s="566"/>
      <c r="AH109" s="566"/>
      <c r="AI109" s="566"/>
      <c r="AJ109" s="566"/>
      <c r="AK109" s="566"/>
      <c r="AL109" s="566"/>
      <c r="AM109" s="566">
        <f>COUNTIF('Pasos 1 &amp; 2 Evalúe &amp; Seleccione'!$D$56:$D$56,"No aplica")+COUNTIF('Pasos 1 &amp; 2 Evalúe &amp; Seleccione'!$D$64:$D$67,"No aplica")</f>
        <v>0</v>
      </c>
      <c r="AN109" s="566"/>
      <c r="AO109" s="566"/>
      <c r="AP109" s="566"/>
      <c r="AQ109" s="566"/>
      <c r="AR109" s="566"/>
      <c r="AS109" s="566"/>
      <c r="AT109" s="566"/>
      <c r="AU109" s="579">
        <f t="shared" si="0"/>
        <v>0</v>
      </c>
      <c r="AV109" s="579"/>
      <c r="AW109" s="579"/>
      <c r="AX109" s="579"/>
      <c r="AY109" s="579"/>
      <c r="AZ109" s="579"/>
      <c r="BA109" s="579"/>
      <c r="BB109" s="580"/>
      <c r="BC109" s="586">
        <f>COUNTIF('Pasos 1 &amp; 2 Evalúe &amp; Seleccione'!$E$56:$E$56,"Si")+COUNTIF('Pasos 1 &amp; 2 Evalúe &amp; Seleccione'!$E$64:$E$67,"Si")</f>
        <v>0</v>
      </c>
      <c r="BD109" s="566"/>
      <c r="BE109" s="566"/>
      <c r="BF109" s="566"/>
      <c r="BG109" s="566"/>
      <c r="BH109" s="566"/>
      <c r="BI109" s="566"/>
      <c r="BJ109" s="566"/>
      <c r="BK109" s="566">
        <f>COUNTIF('Pasos 1 &amp; 2 Evalúe &amp; Seleccione'!$E$56:$E$56,"No aplica")+COUNTIF('Pasos 1 &amp; 2 Evalúe &amp; Seleccione'!$E$64:$E$67,"No aplica")</f>
        <v>0</v>
      </c>
      <c r="BL109" s="566"/>
      <c r="BM109" s="566"/>
      <c r="BN109" s="566"/>
      <c r="BO109" s="566"/>
      <c r="BP109" s="566"/>
      <c r="BQ109" s="566"/>
      <c r="BR109" s="566"/>
      <c r="BS109" s="579">
        <f t="shared" si="1"/>
        <v>0</v>
      </c>
      <c r="BT109" s="579"/>
      <c r="BU109" s="579"/>
      <c r="BV109" s="579"/>
      <c r="BW109" s="579"/>
      <c r="BX109" s="579"/>
      <c r="BY109" s="579"/>
      <c r="BZ109" s="580"/>
      <c r="CA109" s="151"/>
      <c r="CB109" s="53"/>
      <c r="CC109" s="53"/>
      <c r="CD109" s="53"/>
      <c r="CE109" s="53"/>
      <c r="CF109" s="53"/>
      <c r="CG109" s="53"/>
      <c r="CH109" s="53"/>
      <c r="CI109" s="53"/>
      <c r="CJ109" s="53"/>
      <c r="CK109" s="53"/>
      <c r="CL109" s="53"/>
      <c r="CM109" s="53"/>
      <c r="CN109" s="53"/>
      <c r="CO109" s="53"/>
      <c r="CP109" s="53"/>
      <c r="CQ109" s="53"/>
      <c r="CR109" s="53"/>
      <c r="CS109" s="53"/>
      <c r="CT109" s="53"/>
      <c r="CU109" s="53"/>
      <c r="CV109" s="53"/>
      <c r="CW109" s="53"/>
      <c r="CX109" s="100"/>
    </row>
    <row r="110" spans="1:102" ht="14.4" customHeight="1">
      <c r="A110" s="104"/>
      <c r="B110" s="569" t="s">
        <v>305</v>
      </c>
      <c r="C110" s="570"/>
      <c r="D110" s="570"/>
      <c r="E110" s="570"/>
      <c r="F110" s="570"/>
      <c r="G110" s="570"/>
      <c r="H110" s="570"/>
      <c r="I110" s="570"/>
      <c r="J110" s="570"/>
      <c r="K110" s="570"/>
      <c r="L110" s="570"/>
      <c r="M110" s="570"/>
      <c r="N110" s="570"/>
      <c r="O110" s="570"/>
      <c r="P110" s="570"/>
      <c r="Q110" s="570"/>
      <c r="R110" s="570"/>
      <c r="S110" s="570"/>
      <c r="T110" s="570"/>
      <c r="U110" s="566">
        <v>2</v>
      </c>
      <c r="V110" s="567"/>
      <c r="W110" s="567"/>
      <c r="X110" s="567"/>
      <c r="Y110" s="567"/>
      <c r="Z110" s="567"/>
      <c r="AA110" s="567"/>
      <c r="AB110" s="567"/>
      <c r="AC110" s="567"/>
      <c r="AD110" s="568"/>
      <c r="AE110" s="575">
        <f>COUNTIF('Pasos 1 &amp; 2 Evalúe &amp; Seleccione'!$D$68:$D$69,"Si")</f>
        <v>0</v>
      </c>
      <c r="AF110" s="566"/>
      <c r="AG110" s="566"/>
      <c r="AH110" s="566"/>
      <c r="AI110" s="566"/>
      <c r="AJ110" s="566"/>
      <c r="AK110" s="566"/>
      <c r="AL110" s="566"/>
      <c r="AM110" s="566">
        <f>COUNTIF('Pasos 1 &amp; 2 Evalúe &amp; Seleccione'!$D$68:$D$69,"No aplica")</f>
        <v>0</v>
      </c>
      <c r="AN110" s="566"/>
      <c r="AO110" s="566"/>
      <c r="AP110" s="566"/>
      <c r="AQ110" s="566"/>
      <c r="AR110" s="566"/>
      <c r="AS110" s="566"/>
      <c r="AT110" s="566"/>
      <c r="AU110" s="579">
        <f t="shared" si="0"/>
        <v>0</v>
      </c>
      <c r="AV110" s="579"/>
      <c r="AW110" s="579"/>
      <c r="AX110" s="579"/>
      <c r="AY110" s="579"/>
      <c r="AZ110" s="579"/>
      <c r="BA110" s="579"/>
      <c r="BB110" s="580"/>
      <c r="BC110" s="575">
        <f>COUNTIF('Pasos 1 &amp; 2 Evalúe &amp; Seleccione'!$E$68:$E$69,"Si")</f>
        <v>0</v>
      </c>
      <c r="BD110" s="566"/>
      <c r="BE110" s="566"/>
      <c r="BF110" s="566"/>
      <c r="BG110" s="566"/>
      <c r="BH110" s="566"/>
      <c r="BI110" s="566"/>
      <c r="BJ110" s="566"/>
      <c r="BK110" s="566">
        <f>COUNTIF('Pasos 1 &amp; 2 Evalúe &amp; Seleccione'!$E$68:$E$69,"No aplica")</f>
        <v>0</v>
      </c>
      <c r="BL110" s="566"/>
      <c r="BM110" s="566"/>
      <c r="BN110" s="566"/>
      <c r="BO110" s="566"/>
      <c r="BP110" s="566"/>
      <c r="BQ110" s="566"/>
      <c r="BR110" s="566"/>
      <c r="BS110" s="579">
        <f t="shared" si="1"/>
        <v>0</v>
      </c>
      <c r="BT110" s="579"/>
      <c r="BU110" s="579"/>
      <c r="BV110" s="579"/>
      <c r="BW110" s="579"/>
      <c r="BX110" s="579"/>
      <c r="BY110" s="579"/>
      <c r="BZ110" s="580"/>
      <c r="CA110" s="151"/>
      <c r="CB110" s="53"/>
      <c r="CC110" s="53"/>
      <c r="CD110" s="53"/>
      <c r="CE110" s="53"/>
      <c r="CF110" s="53"/>
      <c r="CG110" s="53"/>
      <c r="CH110" s="53"/>
      <c r="CI110" s="53"/>
      <c r="CJ110" s="53"/>
      <c r="CK110" s="53"/>
      <c r="CL110" s="53"/>
      <c r="CM110" s="53"/>
      <c r="CN110" s="53"/>
      <c r="CO110" s="53"/>
      <c r="CP110" s="53"/>
      <c r="CQ110" s="53"/>
      <c r="CR110" s="53"/>
      <c r="CS110" s="53"/>
      <c r="CT110" s="53"/>
      <c r="CU110" s="53"/>
      <c r="CV110" s="53"/>
      <c r="CW110" s="53"/>
      <c r="CX110" s="100"/>
    </row>
    <row r="111" spans="1:102" ht="14.4" customHeight="1">
      <c r="A111" s="104"/>
      <c r="B111" s="573" t="s">
        <v>283</v>
      </c>
      <c r="C111" s="574"/>
      <c r="D111" s="574"/>
      <c r="E111" s="574"/>
      <c r="F111" s="574"/>
      <c r="G111" s="574"/>
      <c r="H111" s="574"/>
      <c r="I111" s="574"/>
      <c r="J111" s="574"/>
      <c r="K111" s="574"/>
      <c r="L111" s="574"/>
      <c r="M111" s="574"/>
      <c r="N111" s="574"/>
      <c r="O111" s="574"/>
      <c r="P111" s="574"/>
      <c r="Q111" s="574"/>
      <c r="R111" s="574"/>
      <c r="S111" s="574"/>
      <c r="T111" s="574"/>
      <c r="U111" s="571">
        <f>SUM(U112:U114)</f>
        <v>11</v>
      </c>
      <c r="V111" s="546"/>
      <c r="W111" s="546"/>
      <c r="X111" s="546"/>
      <c r="Y111" s="546"/>
      <c r="Z111" s="546"/>
      <c r="AA111" s="546"/>
      <c r="AB111" s="546"/>
      <c r="AC111" s="546"/>
      <c r="AD111" s="572"/>
      <c r="AE111" s="576">
        <f>SUM(AE112:AE114)</f>
        <v>0</v>
      </c>
      <c r="AF111" s="571"/>
      <c r="AG111" s="571"/>
      <c r="AH111" s="571"/>
      <c r="AI111" s="571"/>
      <c r="AJ111" s="571"/>
      <c r="AK111" s="571"/>
      <c r="AL111" s="571"/>
      <c r="AM111" s="571">
        <f>SUM(AM112:AM114)</f>
        <v>0</v>
      </c>
      <c r="AN111" s="571"/>
      <c r="AO111" s="571"/>
      <c r="AP111" s="571"/>
      <c r="AQ111" s="571"/>
      <c r="AR111" s="571"/>
      <c r="AS111" s="571"/>
      <c r="AT111" s="571"/>
      <c r="AU111" s="589">
        <f t="shared" si="0"/>
        <v>0</v>
      </c>
      <c r="AV111" s="589"/>
      <c r="AW111" s="589"/>
      <c r="AX111" s="589"/>
      <c r="AY111" s="589"/>
      <c r="AZ111" s="589"/>
      <c r="BA111" s="589"/>
      <c r="BB111" s="590"/>
      <c r="BC111" s="576">
        <f>SUM(BC112:BC114)</f>
        <v>0</v>
      </c>
      <c r="BD111" s="571"/>
      <c r="BE111" s="571"/>
      <c r="BF111" s="571"/>
      <c r="BG111" s="571"/>
      <c r="BH111" s="571"/>
      <c r="BI111" s="571"/>
      <c r="BJ111" s="571"/>
      <c r="BK111" s="571">
        <f>SUM(BK112:BK114)</f>
        <v>0</v>
      </c>
      <c r="BL111" s="571"/>
      <c r="BM111" s="571"/>
      <c r="BN111" s="571"/>
      <c r="BO111" s="571"/>
      <c r="BP111" s="571"/>
      <c r="BQ111" s="571"/>
      <c r="BR111" s="571"/>
      <c r="BS111" s="589">
        <f t="shared" si="1"/>
        <v>0</v>
      </c>
      <c r="BT111" s="589"/>
      <c r="BU111" s="589"/>
      <c r="BV111" s="589"/>
      <c r="BW111" s="589"/>
      <c r="BX111" s="589"/>
      <c r="BY111" s="589"/>
      <c r="BZ111" s="590"/>
      <c r="CA111" s="151"/>
      <c r="CB111" s="53"/>
      <c r="CC111" s="53"/>
      <c r="CD111" s="53"/>
      <c r="CE111" s="53"/>
      <c r="CF111" s="53"/>
      <c r="CG111" s="53"/>
      <c r="CH111" s="53"/>
      <c r="CI111" s="53"/>
      <c r="CJ111" s="53"/>
      <c r="CK111" s="53"/>
      <c r="CL111" s="53"/>
      <c r="CM111" s="53"/>
      <c r="CN111" s="53"/>
      <c r="CO111" s="53"/>
      <c r="CP111" s="53"/>
      <c r="CQ111" s="53"/>
      <c r="CR111" s="53"/>
      <c r="CS111" s="53"/>
      <c r="CT111" s="53"/>
      <c r="CU111" s="53"/>
      <c r="CV111" s="53"/>
      <c r="CW111" s="53"/>
      <c r="CX111" s="100"/>
    </row>
    <row r="112" spans="1:102" ht="14.4" customHeight="1">
      <c r="A112" s="104"/>
      <c r="B112" s="569" t="s">
        <v>243</v>
      </c>
      <c r="C112" s="570"/>
      <c r="D112" s="570"/>
      <c r="E112" s="570"/>
      <c r="F112" s="570"/>
      <c r="G112" s="570"/>
      <c r="H112" s="570"/>
      <c r="I112" s="570"/>
      <c r="J112" s="570"/>
      <c r="K112" s="570"/>
      <c r="L112" s="570"/>
      <c r="M112" s="570"/>
      <c r="N112" s="570"/>
      <c r="O112" s="570"/>
      <c r="P112" s="570"/>
      <c r="Q112" s="570"/>
      <c r="R112" s="570"/>
      <c r="S112" s="570"/>
      <c r="T112" s="570"/>
      <c r="U112" s="566">
        <v>2</v>
      </c>
      <c r="V112" s="567"/>
      <c r="W112" s="567"/>
      <c r="X112" s="567"/>
      <c r="Y112" s="567"/>
      <c r="Z112" s="567"/>
      <c r="AA112" s="567"/>
      <c r="AB112" s="567"/>
      <c r="AC112" s="567"/>
      <c r="AD112" s="568"/>
      <c r="AE112" s="586">
        <f>COUNTIF('Pasos 1 &amp; 2 Evalúe &amp; Seleccione'!$D$71:$D$71,"Si")+COUNTIF('Pasos 1 &amp; 2 Evalúe &amp; Seleccione'!$D$79:$D$79,"Si")</f>
        <v>0</v>
      </c>
      <c r="AF112" s="566"/>
      <c r="AG112" s="566"/>
      <c r="AH112" s="566"/>
      <c r="AI112" s="566"/>
      <c r="AJ112" s="566"/>
      <c r="AK112" s="566"/>
      <c r="AL112" s="566"/>
      <c r="AM112" s="566">
        <f>COUNTIF('Pasos 1 &amp; 2 Evalúe &amp; Seleccione'!$D$71:$D$71,"No aplica")+COUNTIF('Pasos 1 &amp; 2 Evalúe &amp; Seleccione'!$D$79:$D$79,"No aplica")</f>
        <v>0</v>
      </c>
      <c r="AN112" s="566"/>
      <c r="AO112" s="566"/>
      <c r="AP112" s="566"/>
      <c r="AQ112" s="566"/>
      <c r="AR112" s="566"/>
      <c r="AS112" s="566"/>
      <c r="AT112" s="566"/>
      <c r="AU112" s="579">
        <f t="shared" si="0"/>
        <v>0</v>
      </c>
      <c r="AV112" s="579"/>
      <c r="AW112" s="579"/>
      <c r="AX112" s="579"/>
      <c r="AY112" s="579"/>
      <c r="AZ112" s="579"/>
      <c r="BA112" s="579"/>
      <c r="BB112" s="580"/>
      <c r="BC112" s="586">
        <f>COUNTIF('Pasos 1 &amp; 2 Evalúe &amp; Seleccione'!$E$71:$E$71,"Si")+COUNTIF('Pasos 1 &amp; 2 Evalúe &amp; Seleccione'!$E$79:$E$79,"Si")</f>
        <v>0</v>
      </c>
      <c r="BD112" s="566"/>
      <c r="BE112" s="566"/>
      <c r="BF112" s="566"/>
      <c r="BG112" s="566"/>
      <c r="BH112" s="566"/>
      <c r="BI112" s="566"/>
      <c r="BJ112" s="566"/>
      <c r="BK112" s="566">
        <f>COUNTIF('Pasos 1 &amp; 2 Evalúe &amp; Seleccione'!$E$71:$E$71,"No aplica")+COUNTIF('Pasos 1 &amp; 2 Evalúe &amp; Seleccione'!$E$79:$E$79,"No aplica")</f>
        <v>0</v>
      </c>
      <c r="BL112" s="566"/>
      <c r="BM112" s="566"/>
      <c r="BN112" s="566"/>
      <c r="BO112" s="566"/>
      <c r="BP112" s="566"/>
      <c r="BQ112" s="566"/>
      <c r="BR112" s="566"/>
      <c r="BS112" s="579">
        <f t="shared" si="1"/>
        <v>0</v>
      </c>
      <c r="BT112" s="579"/>
      <c r="BU112" s="579"/>
      <c r="BV112" s="579"/>
      <c r="BW112" s="579"/>
      <c r="BX112" s="579"/>
      <c r="BY112" s="579"/>
      <c r="BZ112" s="580"/>
      <c r="CA112" s="151"/>
      <c r="CB112" s="53"/>
      <c r="CC112" s="53"/>
      <c r="CD112" s="53"/>
      <c r="CE112" s="53"/>
      <c r="CF112" s="53"/>
      <c r="CG112" s="53"/>
      <c r="CH112" s="53"/>
      <c r="CI112" s="53"/>
      <c r="CJ112" s="53"/>
      <c r="CK112" s="53"/>
      <c r="CL112" s="53"/>
      <c r="CM112" s="53"/>
      <c r="CN112" s="53"/>
      <c r="CO112" s="53"/>
      <c r="CP112" s="53"/>
      <c r="CQ112" s="53"/>
      <c r="CR112" s="53"/>
      <c r="CS112" s="53"/>
      <c r="CT112" s="53"/>
      <c r="CU112" s="53"/>
      <c r="CV112" s="53"/>
      <c r="CW112" s="53"/>
      <c r="CX112" s="100"/>
    </row>
    <row r="113" spans="1:102" ht="14.4" customHeight="1">
      <c r="A113" s="104"/>
      <c r="B113" s="569" t="s">
        <v>311</v>
      </c>
      <c r="C113" s="570"/>
      <c r="D113" s="570"/>
      <c r="E113" s="570"/>
      <c r="F113" s="570"/>
      <c r="G113" s="570"/>
      <c r="H113" s="570"/>
      <c r="I113" s="570"/>
      <c r="J113" s="570"/>
      <c r="K113" s="570"/>
      <c r="L113" s="570"/>
      <c r="M113" s="570"/>
      <c r="N113" s="570"/>
      <c r="O113" s="570"/>
      <c r="P113" s="570"/>
      <c r="Q113" s="570"/>
      <c r="R113" s="570"/>
      <c r="S113" s="570"/>
      <c r="T113" s="570"/>
      <c r="U113" s="566">
        <v>3</v>
      </c>
      <c r="V113" s="567"/>
      <c r="W113" s="567"/>
      <c r="X113" s="567"/>
      <c r="Y113" s="567"/>
      <c r="Z113" s="567"/>
      <c r="AA113" s="567"/>
      <c r="AB113" s="567"/>
      <c r="AC113" s="567"/>
      <c r="AD113" s="568"/>
      <c r="AE113" s="586">
        <f>COUNTIF('Pasos 1 &amp; 2 Evalúe &amp; Seleccione'!$D$72:$D$72,"Si")+COUNTIF('Pasos 1 &amp; 2 Evalúe &amp; Seleccione'!$D$80:$D$81,"Si")</f>
        <v>0</v>
      </c>
      <c r="AF113" s="566"/>
      <c r="AG113" s="566"/>
      <c r="AH113" s="566"/>
      <c r="AI113" s="566"/>
      <c r="AJ113" s="566"/>
      <c r="AK113" s="566"/>
      <c r="AL113" s="566"/>
      <c r="AM113" s="566">
        <f>COUNTIF('Pasos 1 &amp; 2 Evalúe &amp; Seleccione'!$D$72:$D$72,"No aplica")+COUNTIF('Pasos 1 &amp; 2 Evalúe &amp; Seleccione'!$D$80:$D$81,"No aplica")</f>
        <v>0</v>
      </c>
      <c r="AN113" s="566"/>
      <c r="AO113" s="566"/>
      <c r="AP113" s="566"/>
      <c r="AQ113" s="566"/>
      <c r="AR113" s="566"/>
      <c r="AS113" s="566"/>
      <c r="AT113" s="566"/>
      <c r="AU113" s="579">
        <f t="shared" si="0"/>
        <v>0</v>
      </c>
      <c r="AV113" s="579"/>
      <c r="AW113" s="579"/>
      <c r="AX113" s="579"/>
      <c r="AY113" s="579"/>
      <c r="AZ113" s="579"/>
      <c r="BA113" s="579"/>
      <c r="BB113" s="580"/>
      <c r="BC113" s="586">
        <f>COUNTIF('Pasos 1 &amp; 2 Evalúe &amp; Seleccione'!$E$72:$E$72,"Si")+COUNTIF('Pasos 1 &amp; 2 Evalúe &amp; Seleccione'!$E$80:$E$81,"Si")</f>
        <v>0</v>
      </c>
      <c r="BD113" s="566"/>
      <c r="BE113" s="566"/>
      <c r="BF113" s="566"/>
      <c r="BG113" s="566"/>
      <c r="BH113" s="566"/>
      <c r="BI113" s="566"/>
      <c r="BJ113" s="566"/>
      <c r="BK113" s="566">
        <f>COUNTIF('Pasos 1 &amp; 2 Evalúe &amp; Seleccione'!$E$72:$E$72,"No aplica")+COUNTIF('Pasos 1 &amp; 2 Evalúe &amp; Seleccione'!$E$80:$E$81,"No aplica")</f>
        <v>0</v>
      </c>
      <c r="BL113" s="566"/>
      <c r="BM113" s="566"/>
      <c r="BN113" s="566"/>
      <c r="BO113" s="566"/>
      <c r="BP113" s="566"/>
      <c r="BQ113" s="566"/>
      <c r="BR113" s="566"/>
      <c r="BS113" s="579">
        <f t="shared" si="1"/>
        <v>0</v>
      </c>
      <c r="BT113" s="579"/>
      <c r="BU113" s="579"/>
      <c r="BV113" s="579"/>
      <c r="BW113" s="579"/>
      <c r="BX113" s="579"/>
      <c r="BY113" s="579"/>
      <c r="BZ113" s="580"/>
      <c r="CA113" s="151"/>
      <c r="CB113" s="53"/>
      <c r="CC113" s="53"/>
      <c r="CD113" s="53"/>
      <c r="CE113" s="53"/>
      <c r="CF113" s="53"/>
      <c r="CG113" s="53"/>
      <c r="CH113" s="53"/>
      <c r="CI113" s="53"/>
      <c r="CJ113" s="53"/>
      <c r="CK113" s="53"/>
      <c r="CL113" s="53"/>
      <c r="CM113" s="53"/>
      <c r="CN113" s="53"/>
      <c r="CO113" s="53"/>
      <c r="CP113" s="53"/>
      <c r="CQ113" s="53"/>
      <c r="CR113" s="53"/>
      <c r="CS113" s="53"/>
      <c r="CT113" s="53"/>
      <c r="CU113" s="53"/>
      <c r="CV113" s="53"/>
      <c r="CW113" s="53"/>
      <c r="CX113" s="100"/>
    </row>
    <row r="114" spans="1:102" ht="14.4" customHeight="1">
      <c r="A114" s="104"/>
      <c r="B114" s="569" t="s">
        <v>248</v>
      </c>
      <c r="C114" s="570"/>
      <c r="D114" s="570"/>
      <c r="E114" s="570"/>
      <c r="F114" s="570"/>
      <c r="G114" s="570"/>
      <c r="H114" s="570"/>
      <c r="I114" s="570"/>
      <c r="J114" s="570"/>
      <c r="K114" s="570"/>
      <c r="L114" s="570"/>
      <c r="M114" s="570"/>
      <c r="N114" s="570"/>
      <c r="O114" s="570"/>
      <c r="P114" s="570"/>
      <c r="Q114" s="570"/>
      <c r="R114" s="570"/>
      <c r="S114" s="570"/>
      <c r="T114" s="570"/>
      <c r="U114" s="566">
        <v>6</v>
      </c>
      <c r="V114" s="567"/>
      <c r="W114" s="567"/>
      <c r="X114" s="567"/>
      <c r="Y114" s="567"/>
      <c r="Z114" s="567"/>
      <c r="AA114" s="567"/>
      <c r="AB114" s="567"/>
      <c r="AC114" s="567"/>
      <c r="AD114" s="568"/>
      <c r="AE114" s="586">
        <f>COUNTIF('Pasos 1 &amp; 2 Evalúe &amp; Seleccione'!$D$73:$D$77,"Si")+COUNTIF('Pasos 1 &amp; 2 Evalúe &amp; Seleccione'!$D$82:$D$82,"Si")</f>
        <v>0</v>
      </c>
      <c r="AF114" s="566"/>
      <c r="AG114" s="566"/>
      <c r="AH114" s="566"/>
      <c r="AI114" s="566"/>
      <c r="AJ114" s="566"/>
      <c r="AK114" s="566"/>
      <c r="AL114" s="566"/>
      <c r="AM114" s="566">
        <f>COUNTIF('Pasos 1 &amp; 2 Evalúe &amp; Seleccione'!$D$73:$D$77,"No aplica")+COUNTIF('Pasos 1 &amp; 2 Evalúe &amp; Seleccione'!$D$82:$D$82,"No aplica")</f>
        <v>0</v>
      </c>
      <c r="AN114" s="566"/>
      <c r="AO114" s="566"/>
      <c r="AP114" s="566"/>
      <c r="AQ114" s="566"/>
      <c r="AR114" s="566"/>
      <c r="AS114" s="566"/>
      <c r="AT114" s="566"/>
      <c r="AU114" s="579">
        <f t="shared" si="0"/>
        <v>0</v>
      </c>
      <c r="AV114" s="579"/>
      <c r="AW114" s="579"/>
      <c r="AX114" s="579"/>
      <c r="AY114" s="579"/>
      <c r="AZ114" s="579"/>
      <c r="BA114" s="579"/>
      <c r="BB114" s="580"/>
      <c r="BC114" s="586">
        <f>COUNTIF('Pasos 1 &amp; 2 Evalúe &amp; Seleccione'!$E$73:$E$77,"Si")+COUNTIF('Pasos 1 &amp; 2 Evalúe &amp; Seleccione'!$E$82:$E$82,"Si")</f>
        <v>0</v>
      </c>
      <c r="BD114" s="566"/>
      <c r="BE114" s="566"/>
      <c r="BF114" s="566"/>
      <c r="BG114" s="566"/>
      <c r="BH114" s="566"/>
      <c r="BI114" s="566"/>
      <c r="BJ114" s="566"/>
      <c r="BK114" s="566">
        <f>COUNTIF('Pasos 1 &amp; 2 Evalúe &amp; Seleccione'!$E$73:$E$77,"No aplica")+COUNTIF('Pasos 1 &amp; 2 Evalúe &amp; Seleccione'!$E$82:$E$82,"No aplica")</f>
        <v>0</v>
      </c>
      <c r="BL114" s="566"/>
      <c r="BM114" s="566"/>
      <c r="BN114" s="566"/>
      <c r="BO114" s="566"/>
      <c r="BP114" s="566"/>
      <c r="BQ114" s="566"/>
      <c r="BR114" s="566"/>
      <c r="BS114" s="579">
        <f t="shared" si="1"/>
        <v>0</v>
      </c>
      <c r="BT114" s="579"/>
      <c r="BU114" s="579"/>
      <c r="BV114" s="579"/>
      <c r="BW114" s="579"/>
      <c r="BX114" s="579"/>
      <c r="BY114" s="579"/>
      <c r="BZ114" s="580"/>
      <c r="CA114" s="151"/>
      <c r="CB114" s="53"/>
      <c r="CC114" s="53"/>
      <c r="CD114" s="53"/>
      <c r="CE114" s="53"/>
      <c r="CF114" s="53"/>
      <c r="CG114" s="53"/>
      <c r="CH114" s="53"/>
      <c r="CI114" s="53"/>
      <c r="CJ114" s="53"/>
      <c r="CK114" s="53"/>
      <c r="CL114" s="53"/>
      <c r="CM114" s="53"/>
      <c r="CN114" s="53"/>
      <c r="CO114" s="53"/>
      <c r="CP114" s="53"/>
      <c r="CQ114" s="53"/>
      <c r="CR114" s="53"/>
      <c r="CS114" s="53"/>
      <c r="CT114" s="53"/>
      <c r="CU114" s="53"/>
      <c r="CV114" s="53"/>
      <c r="CW114" s="53"/>
      <c r="CX114" s="100"/>
    </row>
    <row r="115" spans="1:102" ht="14.4" customHeight="1">
      <c r="A115" s="350"/>
      <c r="B115" s="581" t="s">
        <v>274</v>
      </c>
      <c r="C115" s="582"/>
      <c r="D115" s="582"/>
      <c r="E115" s="582"/>
      <c r="F115" s="582"/>
      <c r="G115" s="582"/>
      <c r="H115" s="582"/>
      <c r="I115" s="582"/>
      <c r="J115" s="582"/>
      <c r="K115" s="582"/>
      <c r="L115" s="582"/>
      <c r="M115" s="582"/>
      <c r="N115" s="582"/>
      <c r="O115" s="582"/>
      <c r="P115" s="582"/>
      <c r="Q115" s="582"/>
      <c r="R115" s="582"/>
      <c r="S115" s="582"/>
      <c r="T115" s="582"/>
      <c r="U115" s="583">
        <f>U97+U101+U107+U111</f>
        <v>64</v>
      </c>
      <c r="V115" s="584"/>
      <c r="W115" s="584"/>
      <c r="X115" s="584"/>
      <c r="Y115" s="584"/>
      <c r="Z115" s="584"/>
      <c r="AA115" s="584"/>
      <c r="AB115" s="584"/>
      <c r="AC115" s="584"/>
      <c r="AD115" s="585"/>
      <c r="AE115" s="587">
        <f>AE97+AE101+AE107+AE111</f>
        <v>0</v>
      </c>
      <c r="AF115" s="584"/>
      <c r="AG115" s="584"/>
      <c r="AH115" s="584"/>
      <c r="AI115" s="584"/>
      <c r="AJ115" s="584"/>
      <c r="AK115" s="584"/>
      <c r="AL115" s="584"/>
      <c r="AM115" s="583">
        <f>AM97+AM101+AM107+AM111</f>
        <v>0</v>
      </c>
      <c r="AN115" s="584"/>
      <c r="AO115" s="584"/>
      <c r="AP115" s="584"/>
      <c r="AQ115" s="584"/>
      <c r="AR115" s="584"/>
      <c r="AS115" s="584"/>
      <c r="AT115" s="584"/>
      <c r="AU115" s="577">
        <f>AE115/($U115-AM115)</f>
        <v>0</v>
      </c>
      <c r="AV115" s="577"/>
      <c r="AW115" s="577"/>
      <c r="AX115" s="577"/>
      <c r="AY115" s="577"/>
      <c r="AZ115" s="577"/>
      <c r="BA115" s="577"/>
      <c r="BB115" s="578"/>
      <c r="BC115" s="587">
        <f>BC97+BC101+BC107+BC111</f>
        <v>0</v>
      </c>
      <c r="BD115" s="584"/>
      <c r="BE115" s="584"/>
      <c r="BF115" s="584"/>
      <c r="BG115" s="584"/>
      <c r="BH115" s="584"/>
      <c r="BI115" s="584"/>
      <c r="BJ115" s="584"/>
      <c r="BK115" s="583">
        <f>BK97+BK101+BK107+BK111</f>
        <v>0</v>
      </c>
      <c r="BL115" s="584"/>
      <c r="BM115" s="584"/>
      <c r="BN115" s="584"/>
      <c r="BO115" s="584"/>
      <c r="BP115" s="584"/>
      <c r="BQ115" s="584"/>
      <c r="BR115" s="584"/>
      <c r="BS115" s="577">
        <f t="shared" si="1"/>
        <v>0</v>
      </c>
      <c r="BT115" s="577"/>
      <c r="BU115" s="577"/>
      <c r="BV115" s="577"/>
      <c r="BW115" s="577"/>
      <c r="BX115" s="577"/>
      <c r="BY115" s="577"/>
      <c r="BZ115" s="578"/>
      <c r="CA115" s="354"/>
      <c r="CB115" s="355"/>
      <c r="CC115" s="355"/>
      <c r="CD115" s="355"/>
      <c r="CE115" s="355"/>
      <c r="CF115" s="355"/>
      <c r="CG115" s="355"/>
      <c r="CH115" s="355"/>
      <c r="CI115" s="355"/>
      <c r="CJ115" s="355"/>
      <c r="CK115" s="355"/>
      <c r="CL115" s="355"/>
      <c r="CM115" s="355"/>
      <c r="CN115" s="355"/>
      <c r="CO115" s="355"/>
      <c r="CP115" s="355"/>
      <c r="CQ115" s="355"/>
      <c r="CR115" s="355"/>
      <c r="CS115" s="355"/>
      <c r="CT115" s="355"/>
      <c r="CU115" s="355"/>
      <c r="CV115" s="355"/>
      <c r="CW115" s="355"/>
      <c r="CX115" s="356"/>
    </row>
  </sheetData>
  <mergeCells count="342">
    <mergeCell ref="AE94:AL96"/>
    <mergeCell ref="AM94:AT96"/>
    <mergeCell ref="AR14:AW14"/>
    <mergeCell ref="U57:AO58"/>
    <mergeCell ref="B57:T58"/>
    <mergeCell ref="BV85:BY85"/>
    <mergeCell ref="BU78:BY79"/>
    <mergeCell ref="BF81:BI81"/>
    <mergeCell ref="BN81:BQ81"/>
    <mergeCell ref="BV81:BY81"/>
    <mergeCell ref="BF83:BI83"/>
    <mergeCell ref="BN83:BQ83"/>
    <mergeCell ref="BV83:BY83"/>
    <mergeCell ref="BF84:BI84"/>
    <mergeCell ref="BN84:BQ84"/>
    <mergeCell ref="BV84:BY84"/>
    <mergeCell ref="BV74:BY74"/>
    <mergeCell ref="T67:X68"/>
    <mergeCell ref="AA67:AF68"/>
    <mergeCell ref="AI67:AM68"/>
    <mergeCell ref="BU67:BY68"/>
    <mergeCell ref="BF70:BI70"/>
    <mergeCell ref="BN70:BQ70"/>
    <mergeCell ref="BV70:BY70"/>
    <mergeCell ref="T87:W87"/>
    <mergeCell ref="AB87:AE87"/>
    <mergeCell ref="AJ87:AM87"/>
    <mergeCell ref="BF78:BJ79"/>
    <mergeCell ref="BM78:BR79"/>
    <mergeCell ref="T84:W84"/>
    <mergeCell ref="AB84:AE84"/>
    <mergeCell ref="AJ84:AM84"/>
    <mergeCell ref="T85:W85"/>
    <mergeCell ref="AB85:AE85"/>
    <mergeCell ref="AJ85:AM85"/>
    <mergeCell ref="T86:W86"/>
    <mergeCell ref="AB86:AE86"/>
    <mergeCell ref="AJ86:AM86"/>
    <mergeCell ref="T78:X79"/>
    <mergeCell ref="AA78:AF79"/>
    <mergeCell ref="AI78:AM79"/>
    <mergeCell ref="T81:W81"/>
    <mergeCell ref="AB81:AE81"/>
    <mergeCell ref="AJ81:AM81"/>
    <mergeCell ref="T83:W83"/>
    <mergeCell ref="BF67:BJ68"/>
    <mergeCell ref="BM67:BR68"/>
    <mergeCell ref="BF74:BI74"/>
    <mergeCell ref="BN74:BQ74"/>
    <mergeCell ref="BF86:BP86"/>
    <mergeCell ref="BS97:BZ97"/>
    <mergeCell ref="BK103:BR103"/>
    <mergeCell ref="AB83:AE83"/>
    <mergeCell ref="AJ83:AM83"/>
    <mergeCell ref="BF85:BI85"/>
    <mergeCell ref="BN85:BQ85"/>
    <mergeCell ref="BF73:BI73"/>
    <mergeCell ref="BN73:BQ73"/>
    <mergeCell ref="BV73:BY73"/>
    <mergeCell ref="B76:AO76"/>
    <mergeCell ref="T73:W73"/>
    <mergeCell ref="AB73:AE73"/>
    <mergeCell ref="AJ73:AM73"/>
    <mergeCell ref="T74:W74"/>
    <mergeCell ref="AB74:AE74"/>
    <mergeCell ref="AJ74:AM74"/>
    <mergeCell ref="BF72:BI72"/>
    <mergeCell ref="BN72:BQ72"/>
    <mergeCell ref="BV72:BY72"/>
    <mergeCell ref="BK107:BR107"/>
    <mergeCell ref="BK108:BR108"/>
    <mergeCell ref="T70:W70"/>
    <mergeCell ref="AB70:AE70"/>
    <mergeCell ref="AJ70:AM70"/>
    <mergeCell ref="T72:W72"/>
    <mergeCell ref="AB72:AE72"/>
    <mergeCell ref="AJ72:AM72"/>
    <mergeCell ref="BK104:BR104"/>
    <mergeCell ref="BK105:BR105"/>
    <mergeCell ref="BK106:BR106"/>
    <mergeCell ref="AM97:AT97"/>
    <mergeCell ref="AM98:AT98"/>
    <mergeCell ref="AM99:AT99"/>
    <mergeCell ref="AM100:AT100"/>
    <mergeCell ref="AM101:AT101"/>
    <mergeCell ref="AM102:AT102"/>
    <mergeCell ref="AM103:AT103"/>
    <mergeCell ref="B99:T99"/>
    <mergeCell ref="AM104:AT104"/>
    <mergeCell ref="BQ86:BZ86"/>
    <mergeCell ref="BF87:BP87"/>
    <mergeCell ref="BQ87:BZ87"/>
    <mergeCell ref="AP76:BZ76"/>
    <mergeCell ref="BC109:BJ109"/>
    <mergeCell ref="BC110:BJ110"/>
    <mergeCell ref="BC111:BJ111"/>
    <mergeCell ref="BC112:BJ112"/>
    <mergeCell ref="AE107:AL107"/>
    <mergeCell ref="AE108:AL108"/>
    <mergeCell ref="AE109:AL109"/>
    <mergeCell ref="AE93:BB93"/>
    <mergeCell ref="BC94:BJ96"/>
    <mergeCell ref="BC97:BJ97"/>
    <mergeCell ref="BC98:BJ98"/>
    <mergeCell ref="BC99:BJ99"/>
    <mergeCell ref="BC100:BJ100"/>
    <mergeCell ref="BC101:BJ101"/>
    <mergeCell ref="BC102:BJ102"/>
    <mergeCell ref="BC103:BJ103"/>
    <mergeCell ref="BC93:BZ93"/>
    <mergeCell ref="BK94:BR96"/>
    <mergeCell ref="BK97:BR97"/>
    <mergeCell ref="BK98:BR98"/>
    <mergeCell ref="BK99:BR99"/>
    <mergeCell ref="BK100:BR100"/>
    <mergeCell ref="BK101:BR101"/>
    <mergeCell ref="BK102:BR102"/>
    <mergeCell ref="BK109:BR109"/>
    <mergeCell ref="BK110:BR110"/>
    <mergeCell ref="BK111:BR111"/>
    <mergeCell ref="BK112:BR112"/>
    <mergeCell ref="BS103:BZ103"/>
    <mergeCell ref="AE103:AL103"/>
    <mergeCell ref="AE112:AL112"/>
    <mergeCell ref="AE113:AL113"/>
    <mergeCell ref="AU112:BB112"/>
    <mergeCell ref="AM111:AT111"/>
    <mergeCell ref="AM112:AT112"/>
    <mergeCell ref="AM113:AT113"/>
    <mergeCell ref="AM106:AT106"/>
    <mergeCell ref="AE105:AL105"/>
    <mergeCell ref="BS104:BZ104"/>
    <mergeCell ref="BS105:BZ105"/>
    <mergeCell ref="BS106:BZ106"/>
    <mergeCell ref="BC106:BJ106"/>
    <mergeCell ref="AU109:BB109"/>
    <mergeCell ref="AU110:BB110"/>
    <mergeCell ref="AU107:BB107"/>
    <mergeCell ref="AM107:AT107"/>
    <mergeCell ref="BC107:BJ107"/>
    <mergeCell ref="BC108:BJ108"/>
    <mergeCell ref="B100:T100"/>
    <mergeCell ref="B101:T101"/>
    <mergeCell ref="B102:T102"/>
    <mergeCell ref="B103:T103"/>
    <mergeCell ref="AE115:AL115"/>
    <mergeCell ref="B2:N4"/>
    <mergeCell ref="Y2:AP2"/>
    <mergeCell ref="Y3:AP3"/>
    <mergeCell ref="Y4:AP4"/>
    <mergeCell ref="B59:BZ60"/>
    <mergeCell ref="AP65:BZ65"/>
    <mergeCell ref="C62:R63"/>
    <mergeCell ref="U62:Y63"/>
    <mergeCell ref="AC62:AS62"/>
    <mergeCell ref="AV62:AZ62"/>
    <mergeCell ref="BC62:BR63"/>
    <mergeCell ref="AP57:BZ58"/>
    <mergeCell ref="BT62:BX63"/>
    <mergeCell ref="B65:AO65"/>
    <mergeCell ref="BS94:BZ96"/>
    <mergeCell ref="AM105:AT105"/>
    <mergeCell ref="U97:AD97"/>
    <mergeCell ref="AU97:BB97"/>
    <mergeCell ref="AU94:BB96"/>
    <mergeCell ref="U94:AD96"/>
    <mergeCell ref="B93:AD93"/>
    <mergeCell ref="B94:T96"/>
    <mergeCell ref="B97:T97"/>
    <mergeCell ref="AE97:AL97"/>
    <mergeCell ref="BS111:BZ111"/>
    <mergeCell ref="BS107:BZ107"/>
    <mergeCell ref="AU111:BB111"/>
    <mergeCell ref="B110:T110"/>
    <mergeCell ref="U107:AD107"/>
    <mergeCell ref="BS108:BZ108"/>
    <mergeCell ref="BS109:BZ109"/>
    <mergeCell ref="BS110:BZ110"/>
    <mergeCell ref="B104:T104"/>
    <mergeCell ref="B105:T105"/>
    <mergeCell ref="B106:T106"/>
    <mergeCell ref="AU108:BB108"/>
    <mergeCell ref="U101:AD101"/>
    <mergeCell ref="U102:AD102"/>
    <mergeCell ref="B107:T107"/>
    <mergeCell ref="U103:AD103"/>
    <mergeCell ref="U105:AD105"/>
    <mergeCell ref="B98:T98"/>
    <mergeCell ref="U106:AD106"/>
    <mergeCell ref="U98:AD98"/>
    <mergeCell ref="U99:AD99"/>
    <mergeCell ref="U100:AD100"/>
    <mergeCell ref="BS98:BZ98"/>
    <mergeCell ref="BS99:BZ99"/>
    <mergeCell ref="BS100:BZ100"/>
    <mergeCell ref="BS101:BZ101"/>
    <mergeCell ref="BS102:BZ102"/>
    <mergeCell ref="AU101:BB101"/>
    <mergeCell ref="AU102:BB102"/>
    <mergeCell ref="AU99:BB99"/>
    <mergeCell ref="AU100:BB100"/>
    <mergeCell ref="AU98:BB98"/>
    <mergeCell ref="AE98:AL98"/>
    <mergeCell ref="AE99:AL99"/>
    <mergeCell ref="AE100:AL100"/>
    <mergeCell ref="AE101:AL101"/>
    <mergeCell ref="AE102:AL102"/>
    <mergeCell ref="AU106:BB106"/>
    <mergeCell ref="AU103:BB103"/>
    <mergeCell ref="AU104:BB104"/>
    <mergeCell ref="AU105:BB105"/>
    <mergeCell ref="AE106:AL106"/>
    <mergeCell ref="BC104:BJ104"/>
    <mergeCell ref="BC105:BJ105"/>
    <mergeCell ref="U104:AD104"/>
    <mergeCell ref="AE104:AL104"/>
    <mergeCell ref="AU115:BB115"/>
    <mergeCell ref="BS115:BZ115"/>
    <mergeCell ref="B112:T112"/>
    <mergeCell ref="B113:T113"/>
    <mergeCell ref="B114:T114"/>
    <mergeCell ref="BS113:BZ113"/>
    <mergeCell ref="BS114:BZ114"/>
    <mergeCell ref="B115:T115"/>
    <mergeCell ref="U112:AD112"/>
    <mergeCell ref="BS112:BZ112"/>
    <mergeCell ref="AU113:BB113"/>
    <mergeCell ref="AU114:BB114"/>
    <mergeCell ref="BK113:BR113"/>
    <mergeCell ref="BK114:BR114"/>
    <mergeCell ref="BK115:BR115"/>
    <mergeCell ref="U113:AD113"/>
    <mergeCell ref="U114:AD114"/>
    <mergeCell ref="U115:AD115"/>
    <mergeCell ref="AM115:AT115"/>
    <mergeCell ref="BC114:BJ114"/>
    <mergeCell ref="AM114:AT114"/>
    <mergeCell ref="BC115:BJ115"/>
    <mergeCell ref="BC113:BJ113"/>
    <mergeCell ref="AE114:AL114"/>
    <mergeCell ref="U108:AD108"/>
    <mergeCell ref="B108:T108"/>
    <mergeCell ref="U111:AD111"/>
    <mergeCell ref="B111:T111"/>
    <mergeCell ref="U109:AD109"/>
    <mergeCell ref="U110:AD110"/>
    <mergeCell ref="B109:T109"/>
    <mergeCell ref="AM108:AT108"/>
    <mergeCell ref="AM109:AT109"/>
    <mergeCell ref="AM110:AT110"/>
    <mergeCell ref="AE110:AL110"/>
    <mergeCell ref="AE111:AL111"/>
    <mergeCell ref="B13:L14"/>
    <mergeCell ref="M13:AQ13"/>
    <mergeCell ref="AR13:BV13"/>
    <mergeCell ref="M14:R14"/>
    <mergeCell ref="S14:X14"/>
    <mergeCell ref="Y14:AD14"/>
    <mergeCell ref="AE14:AK14"/>
    <mergeCell ref="AL14:AQ14"/>
    <mergeCell ref="AX14:BC14"/>
    <mergeCell ref="BD14:BJ14"/>
    <mergeCell ref="BK14:BP14"/>
    <mergeCell ref="BQ14:BV14"/>
    <mergeCell ref="BK15:BP15"/>
    <mergeCell ref="BQ15:BV15"/>
    <mergeCell ref="B16:L16"/>
    <mergeCell ref="M16:R16"/>
    <mergeCell ref="S16:X16"/>
    <mergeCell ref="Y16:AD16"/>
    <mergeCell ref="AE16:AK16"/>
    <mergeCell ref="AL16:AQ16"/>
    <mergeCell ref="AR16:AW16"/>
    <mergeCell ref="AX16:BC16"/>
    <mergeCell ref="BD16:BJ16"/>
    <mergeCell ref="BK16:BP16"/>
    <mergeCell ref="BQ16:BV16"/>
    <mergeCell ref="B15:L15"/>
    <mergeCell ref="M15:R15"/>
    <mergeCell ref="S15:X15"/>
    <mergeCell ref="Y15:AD15"/>
    <mergeCell ref="AE15:AK15"/>
    <mergeCell ref="AL15:AQ15"/>
    <mergeCell ref="AR15:AW15"/>
    <mergeCell ref="AX15:BC15"/>
    <mergeCell ref="BD15:BJ15"/>
    <mergeCell ref="BK17:BP17"/>
    <mergeCell ref="BQ17:BV17"/>
    <mergeCell ref="B18:L18"/>
    <mergeCell ref="M18:R18"/>
    <mergeCell ref="S18:X18"/>
    <mergeCell ref="Y18:AD18"/>
    <mergeCell ref="AE18:AK18"/>
    <mergeCell ref="AL18:AQ18"/>
    <mergeCell ref="AR18:AW18"/>
    <mergeCell ref="AX18:BC18"/>
    <mergeCell ref="BD18:BJ18"/>
    <mergeCell ref="BK18:BP18"/>
    <mergeCell ref="BQ18:BV18"/>
    <mergeCell ref="B17:L17"/>
    <mergeCell ref="M17:R17"/>
    <mergeCell ref="S17:X17"/>
    <mergeCell ref="Y17:AD17"/>
    <mergeCell ref="AE17:AK17"/>
    <mergeCell ref="AL17:AQ17"/>
    <mergeCell ref="AR17:AW17"/>
    <mergeCell ref="AX17:BC17"/>
    <mergeCell ref="BD17:BJ17"/>
    <mergeCell ref="BK19:BP19"/>
    <mergeCell ref="BQ19:BV19"/>
    <mergeCell ref="B21:L23"/>
    <mergeCell ref="M21:BP21"/>
    <mergeCell ref="M22:AK22"/>
    <mergeCell ref="AL22:BJ22"/>
    <mergeCell ref="BK22:BP23"/>
    <mergeCell ref="M23:R23"/>
    <mergeCell ref="S23:X23"/>
    <mergeCell ref="Y23:AD23"/>
    <mergeCell ref="AE23:AK23"/>
    <mergeCell ref="AL23:AQ23"/>
    <mergeCell ref="AR23:AW23"/>
    <mergeCell ref="AX23:BC23"/>
    <mergeCell ref="BD23:BJ23"/>
    <mergeCell ref="B19:L19"/>
    <mergeCell ref="M19:R19"/>
    <mergeCell ref="S19:X19"/>
    <mergeCell ref="Y19:AD19"/>
    <mergeCell ref="AE19:AK19"/>
    <mergeCell ref="AL19:AQ19"/>
    <mergeCell ref="AR19:AW19"/>
    <mergeCell ref="AX19:BC19"/>
    <mergeCell ref="BD19:BJ19"/>
    <mergeCell ref="BK24:BP24"/>
    <mergeCell ref="B24:L24"/>
    <mergeCell ref="M24:R24"/>
    <mergeCell ref="S24:X24"/>
    <mergeCell ref="Y24:AD24"/>
    <mergeCell ref="AE24:AK24"/>
    <mergeCell ref="AL24:AQ24"/>
    <mergeCell ref="AR24:AW24"/>
    <mergeCell ref="AX24:BC24"/>
    <mergeCell ref="BD24:BJ24"/>
  </mergeCells>
  <conditionalFormatting sqref="U62:Y63 AV62:AZ62 BT62:BX63 T70:W70 AB70:AE70 AJ70:AM70 BF70:BI70 BN70:BQ70 BV70:BY70 BV81:BY81 BN81:BQ81 BF81:BI81 AJ81:AM81 AB81:AE81 T81:W81 T72:W74 AB72:AE74 AJ72:AM74 BF72:BI74 BN72:BQ74 BV72:BY74 BV83:BY85 BN83:BQ85 BF83:BI85 AJ83:AM87 AB83:AE87 T83:W87">
    <cfRule type="colorScale" priority="1">
      <colorScale>
        <cfvo type="min"/>
        <cfvo type="percentile" val="50"/>
        <cfvo type="max"/>
        <color rgb="FFFF5050"/>
        <color rgb="FFFFC000"/>
        <color rgb="FF00B050"/>
      </colorScale>
    </cfRule>
  </conditionalFormatting>
  <dataValidations count="2">
    <dataValidation allowBlank="1" showErrorMessage="1" sqref="Y3:Y4" xr:uid="{00000000-0002-0000-0300-000000000000}"/>
    <dataValidation allowBlank="1" showErrorMessage="1" promptTitle="Name of industrial park" prompt="Name of industrial park" sqref="Y2" xr:uid="{3D793884-6B62-48FF-AE09-9B40FC055CDB}"/>
  </dataValidations>
  <pageMargins left="0.31496099999999999" right="0.31496099999999999" top="0.39370100000000002" bottom="0.39370100000000002" header="0.23622000000000001" footer="0.23622000000000001"/>
  <pageSetup scale="55" orientation="landscape"/>
  <headerFooter>
    <oddFooter>&amp;C&amp;"Calibri,Regular"&amp;11&amp;K000000Page &amp;P of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A7F8C-D1F2-41CC-B064-18F86B2EF7CA}">
  <sheetPr>
    <tabColor theme="4" tint="0.59999389629810485"/>
  </sheetPr>
  <dimension ref="A1:G72"/>
  <sheetViews>
    <sheetView zoomScaleNormal="100" workbookViewId="0">
      <selection activeCell="F9" sqref="F9"/>
    </sheetView>
  </sheetViews>
  <sheetFormatPr baseColWidth="10" defaultRowHeight="14.4"/>
  <cols>
    <col min="1" max="1" width="102" style="374" customWidth="1"/>
    <col min="2" max="2" width="15.5546875" style="377" customWidth="1"/>
    <col min="3" max="3" width="20.77734375" customWidth="1"/>
  </cols>
  <sheetData>
    <row r="1" spans="1:7" ht="42.6" customHeight="1">
      <c r="A1" s="692" t="s">
        <v>358</v>
      </c>
      <c r="B1" s="693" t="s">
        <v>357</v>
      </c>
      <c r="C1" s="694" t="s">
        <v>392</v>
      </c>
      <c r="D1" s="659" t="s">
        <v>359</v>
      </c>
      <c r="E1" s="659"/>
      <c r="F1" s="659"/>
      <c r="G1" s="660"/>
    </row>
    <row r="2" spans="1:7">
      <c r="A2" s="695" cm="1">
        <f t="array" ref="A2:B72">_xlfn._xlws.SORT(_xlfn._xlws.FILTER(Oportundidades_borrador!B2:C72,Oportundidades_borrador!C2:C72&lt;&gt; " "), 2,-1)</f>
        <v>0</v>
      </c>
      <c r="B2" s="336">
        <v>0</v>
      </c>
      <c r="C2" s="696"/>
      <c r="D2" s="661"/>
      <c r="E2" s="661"/>
      <c r="F2" s="661"/>
      <c r="G2" s="662"/>
    </row>
    <row r="3" spans="1:7">
      <c r="A3" s="695">
        <v>0</v>
      </c>
      <c r="B3" s="336">
        <v>0</v>
      </c>
      <c r="C3" s="696"/>
      <c r="D3" s="663"/>
      <c r="E3" s="663"/>
      <c r="F3" s="663"/>
      <c r="G3" s="664"/>
    </row>
    <row r="4" spans="1:7">
      <c r="A4" s="695">
        <v>0</v>
      </c>
      <c r="B4" s="336">
        <v>0</v>
      </c>
      <c r="C4" s="696"/>
      <c r="D4" s="34"/>
    </row>
    <row r="5" spans="1:7">
      <c r="A5" s="695">
        <v>0</v>
      </c>
      <c r="B5" s="336">
        <v>0</v>
      </c>
      <c r="C5" s="696"/>
      <c r="D5" s="34"/>
    </row>
    <row r="6" spans="1:7">
      <c r="A6" s="695">
        <v>0</v>
      </c>
      <c r="B6" s="336">
        <v>0</v>
      </c>
      <c r="C6" s="696"/>
      <c r="D6" s="34"/>
    </row>
    <row r="7" spans="1:7">
      <c r="A7" s="695">
        <v>0</v>
      </c>
      <c r="B7" s="336">
        <v>0</v>
      </c>
      <c r="C7" s="696"/>
      <c r="D7" s="34"/>
    </row>
    <row r="8" spans="1:7">
      <c r="A8" s="695">
        <v>0</v>
      </c>
      <c r="B8" s="336">
        <v>0</v>
      </c>
      <c r="C8" s="696"/>
      <c r="D8" s="34"/>
    </row>
    <row r="9" spans="1:7">
      <c r="A9" s="695">
        <v>0</v>
      </c>
      <c r="B9" s="336">
        <v>0</v>
      </c>
      <c r="C9" s="696"/>
      <c r="D9" s="34"/>
    </row>
    <row r="10" spans="1:7">
      <c r="A10" s="695">
        <v>0</v>
      </c>
      <c r="B10" s="336">
        <v>0</v>
      </c>
      <c r="C10" s="696"/>
      <c r="D10" s="34"/>
    </row>
    <row r="11" spans="1:7">
      <c r="A11" s="695">
        <v>0</v>
      </c>
      <c r="B11" s="336">
        <v>0</v>
      </c>
      <c r="C11" s="696"/>
      <c r="D11" s="34"/>
    </row>
    <row r="12" spans="1:7">
      <c r="A12" s="695">
        <v>0</v>
      </c>
      <c r="B12" s="336">
        <v>0</v>
      </c>
      <c r="C12" s="696"/>
      <c r="D12" s="34"/>
    </row>
    <row r="13" spans="1:7">
      <c r="A13" s="695">
        <v>0</v>
      </c>
      <c r="B13" s="336">
        <v>0</v>
      </c>
      <c r="C13" s="696"/>
      <c r="D13" s="34"/>
    </row>
    <row r="14" spans="1:7">
      <c r="A14" s="695">
        <v>0</v>
      </c>
      <c r="B14" s="336">
        <v>0</v>
      </c>
      <c r="C14" s="696"/>
      <c r="D14" s="34"/>
    </row>
    <row r="15" spans="1:7">
      <c r="A15" s="695">
        <v>0</v>
      </c>
      <c r="B15" s="336">
        <v>0</v>
      </c>
      <c r="C15" s="696"/>
      <c r="D15" s="34"/>
    </row>
    <row r="16" spans="1:7">
      <c r="A16" s="695">
        <v>0</v>
      </c>
      <c r="B16" s="336">
        <v>0</v>
      </c>
      <c r="C16" s="696"/>
      <c r="D16" s="34"/>
    </row>
    <row r="17" spans="1:4">
      <c r="A17" s="695">
        <v>0</v>
      </c>
      <c r="B17" s="336">
        <v>0</v>
      </c>
      <c r="C17" s="696"/>
      <c r="D17" s="34"/>
    </row>
    <row r="18" spans="1:4">
      <c r="A18" s="695">
        <v>0</v>
      </c>
      <c r="B18" s="336">
        <v>0</v>
      </c>
      <c r="C18" s="696"/>
      <c r="D18" s="34"/>
    </row>
    <row r="19" spans="1:4">
      <c r="A19" s="695">
        <v>0</v>
      </c>
      <c r="B19" s="336">
        <v>0</v>
      </c>
      <c r="C19" s="696"/>
      <c r="D19" s="34"/>
    </row>
    <row r="20" spans="1:4">
      <c r="A20" s="695">
        <v>0</v>
      </c>
      <c r="B20" s="336">
        <v>0</v>
      </c>
      <c r="C20" s="696"/>
      <c r="D20" s="34"/>
    </row>
    <row r="21" spans="1:4">
      <c r="A21" s="695">
        <v>0</v>
      </c>
      <c r="B21" s="336">
        <v>0</v>
      </c>
      <c r="C21" s="696"/>
      <c r="D21" s="34"/>
    </row>
    <row r="22" spans="1:4">
      <c r="A22" s="695">
        <v>0</v>
      </c>
      <c r="B22" s="336">
        <v>0</v>
      </c>
      <c r="C22" s="696"/>
      <c r="D22" s="34"/>
    </row>
    <row r="23" spans="1:4">
      <c r="A23" s="695">
        <v>0</v>
      </c>
      <c r="B23" s="336">
        <v>0</v>
      </c>
      <c r="C23" s="696"/>
      <c r="D23" s="34"/>
    </row>
    <row r="24" spans="1:4">
      <c r="A24" s="695">
        <v>0</v>
      </c>
      <c r="B24" s="336">
        <v>0</v>
      </c>
      <c r="C24" s="696"/>
      <c r="D24" s="34"/>
    </row>
    <row r="25" spans="1:4">
      <c r="A25" s="695">
        <v>0</v>
      </c>
      <c r="B25" s="336">
        <v>0</v>
      </c>
      <c r="C25" s="696"/>
      <c r="D25" s="34"/>
    </row>
    <row r="26" spans="1:4">
      <c r="A26" s="695">
        <v>0</v>
      </c>
      <c r="B26" s="336">
        <v>0</v>
      </c>
      <c r="C26" s="696"/>
      <c r="D26" s="34"/>
    </row>
    <row r="27" spans="1:4">
      <c r="A27" s="695">
        <v>0</v>
      </c>
      <c r="B27" s="336">
        <v>0</v>
      </c>
      <c r="C27" s="696"/>
      <c r="D27" s="34"/>
    </row>
    <row r="28" spans="1:4">
      <c r="A28" s="695">
        <v>0</v>
      </c>
      <c r="B28" s="336">
        <v>0</v>
      </c>
      <c r="C28" s="696"/>
      <c r="D28" s="34"/>
    </row>
    <row r="29" spans="1:4">
      <c r="A29" s="695">
        <v>0</v>
      </c>
      <c r="B29" s="336">
        <v>0</v>
      </c>
      <c r="C29" s="696"/>
      <c r="D29" s="34"/>
    </row>
    <row r="30" spans="1:4">
      <c r="A30" s="695">
        <v>0</v>
      </c>
      <c r="B30" s="336">
        <v>0</v>
      </c>
      <c r="C30" s="696"/>
      <c r="D30" s="34"/>
    </row>
    <row r="31" spans="1:4">
      <c r="A31" s="695">
        <v>0</v>
      </c>
      <c r="B31" s="336">
        <v>0</v>
      </c>
      <c r="C31" s="696"/>
      <c r="D31" s="34"/>
    </row>
    <row r="32" spans="1:4">
      <c r="A32" s="695">
        <v>0</v>
      </c>
      <c r="B32" s="336">
        <v>0</v>
      </c>
      <c r="C32" s="696"/>
      <c r="D32" s="34"/>
    </row>
    <row r="33" spans="1:4">
      <c r="A33" s="695">
        <v>0</v>
      </c>
      <c r="B33" s="336">
        <v>0</v>
      </c>
      <c r="C33" s="696"/>
      <c r="D33" s="34"/>
    </row>
    <row r="34" spans="1:4">
      <c r="A34" s="695">
        <v>0</v>
      </c>
      <c r="B34" s="336">
        <v>0</v>
      </c>
      <c r="C34" s="696"/>
      <c r="D34" s="34"/>
    </row>
    <row r="35" spans="1:4">
      <c r="A35" s="695">
        <v>0</v>
      </c>
      <c r="B35" s="336">
        <v>0</v>
      </c>
      <c r="C35" s="696"/>
      <c r="D35" s="34"/>
    </row>
    <row r="36" spans="1:4">
      <c r="A36" s="695">
        <v>0</v>
      </c>
      <c r="B36" s="336">
        <v>0</v>
      </c>
      <c r="C36" s="696"/>
      <c r="D36" s="34"/>
    </row>
    <row r="37" spans="1:4">
      <c r="A37" s="695">
        <v>0</v>
      </c>
      <c r="B37" s="336">
        <v>0</v>
      </c>
      <c r="C37" s="696"/>
      <c r="D37" s="34"/>
    </row>
    <row r="38" spans="1:4">
      <c r="A38" s="695">
        <v>0</v>
      </c>
      <c r="B38" s="336">
        <v>0</v>
      </c>
      <c r="C38" s="696"/>
      <c r="D38" s="34"/>
    </row>
    <row r="39" spans="1:4">
      <c r="A39" s="695">
        <v>0</v>
      </c>
      <c r="B39" s="336">
        <v>0</v>
      </c>
      <c r="C39" s="696"/>
      <c r="D39" s="34"/>
    </row>
    <row r="40" spans="1:4">
      <c r="A40" s="695">
        <v>0</v>
      </c>
      <c r="B40" s="336">
        <v>0</v>
      </c>
      <c r="C40" s="696"/>
      <c r="D40" s="34"/>
    </row>
    <row r="41" spans="1:4">
      <c r="A41" s="695">
        <v>0</v>
      </c>
      <c r="B41" s="336">
        <v>0</v>
      </c>
      <c r="C41" s="696"/>
      <c r="D41" s="34"/>
    </row>
    <row r="42" spans="1:4">
      <c r="A42" s="695">
        <v>0</v>
      </c>
      <c r="B42" s="336">
        <v>0</v>
      </c>
      <c r="C42" s="696"/>
      <c r="D42" s="34"/>
    </row>
    <row r="43" spans="1:4">
      <c r="A43" s="695">
        <v>0</v>
      </c>
      <c r="B43" s="336">
        <v>0</v>
      </c>
      <c r="C43" s="696"/>
      <c r="D43" s="34"/>
    </row>
    <row r="44" spans="1:4">
      <c r="A44" s="695">
        <v>0</v>
      </c>
      <c r="B44" s="336">
        <v>0</v>
      </c>
      <c r="C44" s="696"/>
      <c r="D44" s="34"/>
    </row>
    <row r="45" spans="1:4">
      <c r="A45" s="695">
        <v>0</v>
      </c>
      <c r="B45" s="336">
        <v>0</v>
      </c>
      <c r="C45" s="696"/>
      <c r="D45" s="34"/>
    </row>
    <row r="46" spans="1:4">
      <c r="A46" s="695">
        <v>0</v>
      </c>
      <c r="B46" s="336">
        <v>0</v>
      </c>
      <c r="C46" s="696"/>
      <c r="D46" s="34"/>
    </row>
    <row r="47" spans="1:4">
      <c r="A47" s="695">
        <v>0</v>
      </c>
      <c r="B47" s="336">
        <v>0</v>
      </c>
      <c r="C47" s="696"/>
      <c r="D47" s="34"/>
    </row>
    <row r="48" spans="1:4">
      <c r="A48" s="695">
        <v>0</v>
      </c>
      <c r="B48" s="336">
        <v>0</v>
      </c>
      <c r="C48" s="696"/>
      <c r="D48" s="34"/>
    </row>
    <row r="49" spans="1:4">
      <c r="A49" s="695">
        <v>0</v>
      </c>
      <c r="B49" s="336">
        <v>0</v>
      </c>
      <c r="C49" s="696"/>
      <c r="D49" s="34"/>
    </row>
    <row r="50" spans="1:4">
      <c r="A50" s="695">
        <v>0</v>
      </c>
      <c r="B50" s="336">
        <v>0</v>
      </c>
      <c r="C50" s="696"/>
      <c r="D50" s="34"/>
    </row>
    <row r="51" spans="1:4">
      <c r="A51" s="695">
        <v>0</v>
      </c>
      <c r="B51" s="336">
        <v>0</v>
      </c>
      <c r="C51" s="696"/>
      <c r="D51" s="34"/>
    </row>
    <row r="52" spans="1:4">
      <c r="A52" s="695">
        <v>0</v>
      </c>
      <c r="B52" s="336">
        <v>0</v>
      </c>
      <c r="C52" s="696"/>
      <c r="D52" s="34"/>
    </row>
    <row r="53" spans="1:4">
      <c r="A53" s="695">
        <v>0</v>
      </c>
      <c r="B53" s="336">
        <v>0</v>
      </c>
      <c r="C53" s="696"/>
      <c r="D53" s="34"/>
    </row>
    <row r="54" spans="1:4">
      <c r="A54" s="695">
        <v>0</v>
      </c>
      <c r="B54" s="336">
        <v>0</v>
      </c>
      <c r="C54" s="696"/>
      <c r="D54" s="34"/>
    </row>
    <row r="55" spans="1:4">
      <c r="A55" s="695">
        <v>0</v>
      </c>
      <c r="B55" s="336">
        <v>0</v>
      </c>
      <c r="C55" s="696"/>
      <c r="D55" s="34"/>
    </row>
    <row r="56" spans="1:4">
      <c r="A56" s="695">
        <v>0</v>
      </c>
      <c r="B56" s="336">
        <v>0</v>
      </c>
      <c r="C56" s="696"/>
      <c r="D56" s="34"/>
    </row>
    <row r="57" spans="1:4">
      <c r="A57" s="695">
        <v>0</v>
      </c>
      <c r="B57" s="336">
        <v>0</v>
      </c>
      <c r="C57" s="696"/>
      <c r="D57" s="34"/>
    </row>
    <row r="58" spans="1:4">
      <c r="A58" s="695">
        <v>0</v>
      </c>
      <c r="B58" s="336">
        <v>0</v>
      </c>
      <c r="C58" s="696"/>
      <c r="D58" s="34"/>
    </row>
    <row r="59" spans="1:4">
      <c r="A59" s="695">
        <v>0</v>
      </c>
      <c r="B59" s="336">
        <v>0</v>
      </c>
      <c r="C59" s="696"/>
      <c r="D59" s="34"/>
    </row>
    <row r="60" spans="1:4">
      <c r="A60" s="695">
        <v>0</v>
      </c>
      <c r="B60" s="336">
        <v>0</v>
      </c>
      <c r="C60" s="696"/>
      <c r="D60" s="34"/>
    </row>
    <row r="61" spans="1:4">
      <c r="A61" s="695">
        <v>0</v>
      </c>
      <c r="B61" s="336">
        <v>0</v>
      </c>
      <c r="C61" s="696"/>
      <c r="D61" s="34"/>
    </row>
    <row r="62" spans="1:4">
      <c r="A62" s="695">
        <v>0</v>
      </c>
      <c r="B62" s="336">
        <v>0</v>
      </c>
      <c r="C62" s="696"/>
      <c r="D62" s="34"/>
    </row>
    <row r="63" spans="1:4">
      <c r="A63" s="695">
        <v>0</v>
      </c>
      <c r="B63" s="336">
        <v>0</v>
      </c>
      <c r="C63" s="696"/>
      <c r="D63" s="34"/>
    </row>
    <row r="64" spans="1:4">
      <c r="A64" s="695">
        <v>0</v>
      </c>
      <c r="B64" s="336">
        <v>0</v>
      </c>
      <c r="C64" s="696"/>
      <c r="D64" s="34"/>
    </row>
    <row r="65" spans="1:4">
      <c r="A65" s="695">
        <v>0</v>
      </c>
      <c r="B65" s="336">
        <v>0</v>
      </c>
      <c r="C65" s="696"/>
      <c r="D65" s="34"/>
    </row>
    <row r="66" spans="1:4">
      <c r="A66" s="695">
        <v>0</v>
      </c>
      <c r="B66" s="336">
        <v>0</v>
      </c>
      <c r="C66" s="696"/>
      <c r="D66" s="34"/>
    </row>
    <row r="67" spans="1:4">
      <c r="A67" s="695">
        <v>0</v>
      </c>
      <c r="B67" s="336">
        <v>0</v>
      </c>
      <c r="C67" s="696"/>
      <c r="D67" s="34"/>
    </row>
    <row r="68" spans="1:4">
      <c r="A68" s="695">
        <v>0</v>
      </c>
      <c r="B68" s="336">
        <v>0</v>
      </c>
      <c r="C68" s="696"/>
      <c r="D68" s="34"/>
    </row>
    <row r="69" spans="1:4">
      <c r="A69" s="695">
        <v>0</v>
      </c>
      <c r="B69" s="336">
        <v>0</v>
      </c>
      <c r="C69" s="696"/>
      <c r="D69" s="34"/>
    </row>
    <row r="70" spans="1:4">
      <c r="A70" s="695">
        <v>0</v>
      </c>
      <c r="B70" s="336">
        <v>0</v>
      </c>
      <c r="C70" s="696"/>
      <c r="D70" s="34"/>
    </row>
    <row r="71" spans="1:4">
      <c r="A71" s="695">
        <v>0</v>
      </c>
      <c r="B71" s="336">
        <v>0</v>
      </c>
      <c r="C71" s="696"/>
      <c r="D71" s="34"/>
    </row>
    <row r="72" spans="1:4">
      <c r="A72" s="695">
        <v>0</v>
      </c>
      <c r="B72" s="336">
        <v>0</v>
      </c>
      <c r="C72" s="696"/>
      <c r="D72" s="34"/>
    </row>
  </sheetData>
  <mergeCells count="1">
    <mergeCell ref="D1:G3"/>
  </mergeCells>
  <conditionalFormatting sqref="B2:B72">
    <cfRule type="colorScale" priority="1">
      <colorScale>
        <cfvo type="min"/>
        <cfvo type="percentile" val="50"/>
        <cfvo type="max"/>
        <color rgb="FFC00000"/>
        <color rgb="FFFFC000"/>
        <color rgb="FF00B050"/>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53"/>
  <sheetViews>
    <sheetView showGridLines="0" zoomScaleNormal="100" workbookViewId="0">
      <selection activeCell="B10" sqref="B10:B13"/>
    </sheetView>
  </sheetViews>
  <sheetFormatPr baseColWidth="10" defaultColWidth="8.6640625" defaultRowHeight="14.4" customHeight="1"/>
  <cols>
    <col min="1" max="1" width="6" style="1" customWidth="1"/>
    <col min="2" max="2" width="45.109375" style="1" customWidth="1"/>
    <col min="3" max="3" width="5.109375" style="1" customWidth="1"/>
    <col min="4" max="4" width="55.109375" style="1" customWidth="1"/>
    <col min="5" max="5" width="31" style="1" customWidth="1"/>
    <col min="6" max="6" width="32" style="1" customWidth="1"/>
    <col min="7" max="7" width="24.44140625" style="1" customWidth="1"/>
    <col min="8" max="8" width="37.6640625" style="1" customWidth="1"/>
    <col min="9" max="9" width="3.33203125" style="1" customWidth="1"/>
    <col min="10" max="10" width="25" style="1" customWidth="1"/>
    <col min="11" max="12" width="20.109375" style="1" customWidth="1"/>
    <col min="13" max="13" width="28.6640625" style="1" customWidth="1"/>
    <col min="14" max="14" width="8.6640625" style="1" customWidth="1"/>
    <col min="15" max="16384" width="8.6640625" style="1"/>
  </cols>
  <sheetData>
    <row r="1" spans="1:13" s="209" customFormat="1" ht="15.9" customHeight="1">
      <c r="B1" s="210" t="s">
        <v>78</v>
      </c>
      <c r="L1" s="211"/>
      <c r="M1" s="212"/>
    </row>
    <row r="2" spans="1:13" s="209" customFormat="1" ht="15.9" customHeight="1">
      <c r="B2" s="669" t="s">
        <v>326</v>
      </c>
      <c r="C2" s="670"/>
      <c r="D2" s="670"/>
      <c r="E2" s="213"/>
      <c r="F2" s="214" t="s">
        <v>276</v>
      </c>
      <c r="G2" s="507" t="s">
        <v>112</v>
      </c>
      <c r="H2" s="508"/>
    </row>
    <row r="3" spans="1:13" s="209" customFormat="1" ht="15.9" customHeight="1">
      <c r="B3" s="670"/>
      <c r="C3" s="670"/>
      <c r="D3" s="670"/>
      <c r="E3" s="213"/>
      <c r="F3" s="214" t="s">
        <v>113</v>
      </c>
      <c r="G3" s="603" t="s">
        <v>114</v>
      </c>
      <c r="H3" s="604"/>
      <c r="L3" s="211"/>
      <c r="M3" s="212"/>
    </row>
    <row r="4" spans="1:13" s="209" customFormat="1" ht="14.4" customHeight="1">
      <c r="B4" s="670"/>
      <c r="C4" s="670"/>
      <c r="D4" s="670"/>
      <c r="E4" s="213"/>
      <c r="F4" s="214" t="s">
        <v>327</v>
      </c>
      <c r="G4" s="603" t="s">
        <v>328</v>
      </c>
      <c r="H4" s="604"/>
      <c r="L4" s="211"/>
      <c r="M4" s="212"/>
    </row>
    <row r="5" spans="1:13" s="209" customFormat="1" ht="9" customHeight="1">
      <c r="B5" s="670"/>
      <c r="C5" s="670"/>
      <c r="D5" s="670"/>
      <c r="E5" s="215"/>
      <c r="G5" s="216"/>
      <c r="L5" s="211"/>
      <c r="M5" s="212"/>
    </row>
    <row r="6" spans="1:13" ht="8.1" customHeight="1">
      <c r="A6" s="193"/>
      <c r="B6" s="357"/>
      <c r="C6" s="357"/>
      <c r="D6" s="357"/>
      <c r="E6" s="357"/>
      <c r="F6" s="357"/>
      <c r="G6" s="357"/>
      <c r="H6" s="357"/>
      <c r="I6" s="13"/>
      <c r="J6" s="13"/>
      <c r="K6" s="13"/>
      <c r="L6" s="195"/>
      <c r="M6" s="196"/>
    </row>
    <row r="7" spans="1:13" ht="18.600000000000001" customHeight="1">
      <c r="A7" s="197"/>
      <c r="B7" s="675" t="s">
        <v>329</v>
      </c>
      <c r="C7" s="672" t="s">
        <v>330</v>
      </c>
      <c r="D7" s="673"/>
      <c r="E7" s="673"/>
      <c r="F7" s="673"/>
      <c r="G7" s="674"/>
      <c r="H7" s="667" t="s">
        <v>361</v>
      </c>
      <c r="I7" s="194"/>
      <c r="J7" s="13"/>
      <c r="K7" s="13"/>
      <c r="L7" s="13"/>
      <c r="M7" s="198"/>
    </row>
    <row r="8" spans="1:13" ht="20.399999999999999" customHeight="1">
      <c r="A8" s="197"/>
      <c r="B8" s="676"/>
      <c r="C8" s="672" t="s">
        <v>331</v>
      </c>
      <c r="D8" s="674"/>
      <c r="E8" s="199" t="s">
        <v>332</v>
      </c>
      <c r="F8" s="199" t="s">
        <v>333</v>
      </c>
      <c r="G8" s="199" t="s">
        <v>334</v>
      </c>
      <c r="H8" s="668"/>
      <c r="I8" s="194"/>
      <c r="J8" s="13"/>
      <c r="K8" s="13"/>
      <c r="L8" s="13"/>
      <c r="M8" s="198"/>
    </row>
    <row r="9" spans="1:13" ht="14.4" customHeight="1">
      <c r="A9" s="193"/>
      <c r="B9" s="200"/>
      <c r="C9" s="200"/>
      <c r="D9" s="200"/>
      <c r="E9" s="200"/>
      <c r="F9" s="200"/>
      <c r="G9" s="200"/>
      <c r="H9" s="200"/>
      <c r="I9" s="13"/>
      <c r="J9" s="13"/>
      <c r="K9" s="13"/>
      <c r="L9" s="13"/>
      <c r="M9" s="198"/>
    </row>
    <row r="10" spans="1:13" ht="30" customHeight="1">
      <c r="A10" s="665">
        <v>1</v>
      </c>
      <c r="B10" s="671">
        <f>+'Lista oportunidades priorizadas'!A2</f>
        <v>0</v>
      </c>
      <c r="C10" s="114" t="s">
        <v>335</v>
      </c>
      <c r="D10" s="382"/>
      <c r="E10" s="383"/>
      <c r="F10" s="383"/>
      <c r="G10" s="383"/>
      <c r="H10" s="115"/>
      <c r="I10" s="194"/>
      <c r="J10" s="13"/>
      <c r="K10" s="13"/>
      <c r="L10" s="13"/>
      <c r="M10" s="198"/>
    </row>
    <row r="11" spans="1:13" ht="30" customHeight="1">
      <c r="A11" s="665"/>
      <c r="B11" s="666"/>
      <c r="C11" s="114" t="s">
        <v>336</v>
      </c>
      <c r="D11" s="382"/>
      <c r="E11" s="383"/>
      <c r="F11" s="383"/>
      <c r="G11" s="383"/>
      <c r="H11" s="115"/>
      <c r="I11" s="194"/>
      <c r="J11" s="13"/>
      <c r="K11" s="13"/>
      <c r="L11" s="13"/>
      <c r="M11" s="198"/>
    </row>
    <row r="12" spans="1:13" ht="30" customHeight="1">
      <c r="A12" s="665"/>
      <c r="B12" s="666"/>
      <c r="C12" s="114" t="s">
        <v>337</v>
      </c>
      <c r="D12" s="382"/>
      <c r="E12" s="383"/>
      <c r="F12" s="383"/>
      <c r="G12" s="383"/>
      <c r="H12" s="115"/>
      <c r="I12" s="194"/>
      <c r="J12" s="13"/>
      <c r="K12" s="13"/>
      <c r="L12" s="13"/>
      <c r="M12" s="198"/>
    </row>
    <row r="13" spans="1:13" ht="30" customHeight="1">
      <c r="A13" s="665"/>
      <c r="B13" s="666"/>
      <c r="C13" s="114" t="s">
        <v>338</v>
      </c>
      <c r="D13" s="382"/>
      <c r="E13" s="383"/>
      <c r="F13" s="383"/>
      <c r="G13" s="383"/>
      <c r="H13" s="115"/>
      <c r="I13" s="194"/>
      <c r="J13" s="13"/>
      <c r="K13" s="13"/>
      <c r="L13" s="13"/>
      <c r="M13" s="198"/>
    </row>
    <row r="14" spans="1:13" ht="30" customHeight="1">
      <c r="A14" s="665">
        <v>2</v>
      </c>
      <c r="B14" s="666">
        <f>+'Lista oportunidades priorizadas'!A3</f>
        <v>0</v>
      </c>
      <c r="C14" s="114" t="s">
        <v>335</v>
      </c>
      <c r="D14" s="115"/>
      <c r="E14" s="201"/>
      <c r="F14" s="201"/>
      <c r="G14" s="201"/>
      <c r="H14" s="115"/>
      <c r="I14" s="194"/>
      <c r="J14" s="13"/>
      <c r="K14" s="13"/>
      <c r="L14" s="13"/>
      <c r="M14" s="198"/>
    </row>
    <row r="15" spans="1:13" ht="30" customHeight="1">
      <c r="A15" s="665"/>
      <c r="B15" s="666"/>
      <c r="C15" s="114" t="s">
        <v>336</v>
      </c>
      <c r="D15" s="115"/>
      <c r="E15" s="201"/>
      <c r="F15" s="201"/>
      <c r="G15" s="201"/>
      <c r="H15" s="115"/>
      <c r="I15" s="194"/>
      <c r="J15" s="13"/>
      <c r="K15" s="13"/>
      <c r="L15" s="13"/>
      <c r="M15" s="198"/>
    </row>
    <row r="16" spans="1:13" ht="30" customHeight="1">
      <c r="A16" s="665"/>
      <c r="B16" s="666"/>
      <c r="C16" s="114" t="s">
        <v>337</v>
      </c>
      <c r="D16" s="115"/>
      <c r="E16" s="201"/>
      <c r="F16" s="201"/>
      <c r="G16" s="201"/>
      <c r="H16" s="115"/>
      <c r="I16" s="194"/>
      <c r="J16" s="13"/>
      <c r="K16" s="13"/>
      <c r="L16" s="13"/>
      <c r="M16" s="198"/>
    </row>
    <row r="17" spans="1:13" ht="30" customHeight="1">
      <c r="A17" s="665"/>
      <c r="B17" s="666"/>
      <c r="C17" s="114" t="s">
        <v>338</v>
      </c>
      <c r="D17" s="115"/>
      <c r="E17" s="201"/>
      <c r="F17" s="201"/>
      <c r="G17" s="201"/>
      <c r="H17" s="115"/>
      <c r="I17" s="194"/>
      <c r="J17" s="13"/>
      <c r="K17" s="13"/>
      <c r="L17" s="13"/>
      <c r="M17" s="198"/>
    </row>
    <row r="18" spans="1:13" ht="30" customHeight="1">
      <c r="A18" s="665">
        <v>3</v>
      </c>
      <c r="B18" s="666">
        <f>+'Lista oportunidades priorizadas'!A4</f>
        <v>0</v>
      </c>
      <c r="C18" s="114" t="s">
        <v>335</v>
      </c>
      <c r="D18" s="202"/>
      <c r="E18" s="203"/>
      <c r="F18" s="203"/>
      <c r="G18" s="203"/>
      <c r="H18" s="202"/>
      <c r="I18" s="194"/>
      <c r="J18" s="13"/>
      <c r="K18" s="13"/>
      <c r="L18" s="204"/>
      <c r="M18" s="205"/>
    </row>
    <row r="19" spans="1:13" ht="30" customHeight="1">
      <c r="A19" s="665"/>
      <c r="B19" s="666"/>
      <c r="C19" s="114" t="s">
        <v>336</v>
      </c>
      <c r="D19" s="115"/>
      <c r="E19" s="201"/>
      <c r="F19" s="201"/>
      <c r="G19" s="201"/>
      <c r="H19" s="115"/>
      <c r="I19" s="194"/>
      <c r="J19" s="13"/>
      <c r="K19" s="13"/>
      <c r="L19" s="13"/>
      <c r="M19" s="198"/>
    </row>
    <row r="20" spans="1:13" ht="30" customHeight="1">
      <c r="A20" s="665"/>
      <c r="B20" s="666"/>
      <c r="C20" s="114" t="s">
        <v>337</v>
      </c>
      <c r="D20" s="115"/>
      <c r="E20" s="201"/>
      <c r="F20" s="201"/>
      <c r="G20" s="201"/>
      <c r="H20" s="115"/>
      <c r="I20" s="194"/>
      <c r="J20" s="13"/>
      <c r="K20" s="13"/>
      <c r="L20" s="13"/>
      <c r="M20" s="198"/>
    </row>
    <row r="21" spans="1:13" ht="30" customHeight="1">
      <c r="A21" s="665"/>
      <c r="B21" s="666"/>
      <c r="C21" s="114" t="s">
        <v>338</v>
      </c>
      <c r="D21" s="115"/>
      <c r="E21" s="201"/>
      <c r="F21" s="201"/>
      <c r="G21" s="201"/>
      <c r="H21" s="115"/>
      <c r="I21" s="194"/>
      <c r="J21" s="13"/>
      <c r="K21" s="13"/>
      <c r="L21" s="13"/>
      <c r="M21" s="198"/>
    </row>
    <row r="22" spans="1:13" ht="30" customHeight="1">
      <c r="A22" s="665">
        <v>4</v>
      </c>
      <c r="B22" s="666">
        <f>+'Lista oportunidades priorizadas'!A5</f>
        <v>0</v>
      </c>
      <c r="C22" s="114" t="s">
        <v>335</v>
      </c>
      <c r="D22" s="115"/>
      <c r="E22" s="201"/>
      <c r="F22" s="201"/>
      <c r="G22" s="201"/>
      <c r="H22" s="115"/>
      <c r="I22" s="194"/>
      <c r="J22" s="13"/>
      <c r="K22" s="13"/>
      <c r="L22" s="13"/>
      <c r="M22" s="198"/>
    </row>
    <row r="23" spans="1:13" ht="30" customHeight="1">
      <c r="A23" s="665"/>
      <c r="B23" s="666"/>
      <c r="C23" s="114" t="s">
        <v>336</v>
      </c>
      <c r="D23" s="115"/>
      <c r="E23" s="201"/>
      <c r="F23" s="201"/>
      <c r="G23" s="201"/>
      <c r="H23" s="115"/>
      <c r="I23" s="194"/>
      <c r="J23" s="13"/>
      <c r="K23" s="13"/>
      <c r="L23" s="13"/>
      <c r="M23" s="198"/>
    </row>
    <row r="24" spans="1:13" ht="30" customHeight="1">
      <c r="A24" s="665"/>
      <c r="B24" s="666"/>
      <c r="C24" s="114" t="s">
        <v>337</v>
      </c>
      <c r="D24" s="115"/>
      <c r="E24" s="201"/>
      <c r="F24" s="201"/>
      <c r="G24" s="201"/>
      <c r="H24" s="115"/>
      <c r="I24" s="194"/>
      <c r="J24" s="13"/>
      <c r="K24" s="13"/>
      <c r="L24" s="13"/>
      <c r="M24" s="198"/>
    </row>
    <row r="25" spans="1:13" ht="30" customHeight="1">
      <c r="A25" s="665"/>
      <c r="B25" s="666"/>
      <c r="C25" s="114" t="s">
        <v>338</v>
      </c>
      <c r="D25" s="115"/>
      <c r="E25" s="201"/>
      <c r="F25" s="201"/>
      <c r="G25" s="201"/>
      <c r="H25" s="115"/>
      <c r="I25" s="194"/>
      <c r="J25" s="13"/>
      <c r="K25" s="13"/>
      <c r="L25" s="13"/>
      <c r="M25" s="198"/>
    </row>
    <row r="26" spans="1:13" ht="30" customHeight="1">
      <c r="A26" s="665">
        <v>5</v>
      </c>
      <c r="B26" s="666">
        <f>+'Lista oportunidades priorizadas'!A6</f>
        <v>0</v>
      </c>
      <c r="C26" s="114" t="s">
        <v>335</v>
      </c>
      <c r="D26" s="115"/>
      <c r="E26" s="201"/>
      <c r="F26" s="201"/>
      <c r="G26" s="201"/>
      <c r="H26" s="115"/>
      <c r="I26" s="194"/>
      <c r="J26" s="13"/>
      <c r="K26" s="13"/>
      <c r="L26" s="13"/>
      <c r="M26" s="198"/>
    </row>
    <row r="27" spans="1:13" ht="30" customHeight="1">
      <c r="A27" s="665"/>
      <c r="B27" s="666"/>
      <c r="C27" s="114" t="s">
        <v>336</v>
      </c>
      <c r="D27" s="115"/>
      <c r="E27" s="201"/>
      <c r="F27" s="201"/>
      <c r="G27" s="201"/>
      <c r="H27" s="115"/>
      <c r="I27" s="194"/>
      <c r="J27" s="13"/>
      <c r="K27" s="13"/>
      <c r="L27" s="13"/>
      <c r="M27" s="198"/>
    </row>
    <row r="28" spans="1:13" ht="30" customHeight="1">
      <c r="A28" s="665"/>
      <c r="B28" s="666"/>
      <c r="C28" s="114" t="s">
        <v>337</v>
      </c>
      <c r="D28" s="115"/>
      <c r="E28" s="201"/>
      <c r="F28" s="201"/>
      <c r="G28" s="201"/>
      <c r="H28" s="115"/>
      <c r="I28" s="194"/>
      <c r="J28" s="13"/>
      <c r="K28" s="13"/>
      <c r="L28" s="13"/>
      <c r="M28" s="198"/>
    </row>
    <row r="29" spans="1:13" ht="30" customHeight="1">
      <c r="A29" s="665"/>
      <c r="B29" s="666"/>
      <c r="C29" s="114" t="s">
        <v>338</v>
      </c>
      <c r="D29" s="115"/>
      <c r="E29" s="201"/>
      <c r="F29" s="201"/>
      <c r="G29" s="201"/>
      <c r="H29" s="115"/>
      <c r="I29" s="194"/>
      <c r="J29" s="13"/>
      <c r="K29" s="13"/>
      <c r="L29" s="13"/>
      <c r="M29" s="198"/>
    </row>
    <row r="30" spans="1:13" ht="30" customHeight="1">
      <c r="A30" s="665">
        <v>6</v>
      </c>
      <c r="B30" s="666">
        <f>+'Lista oportunidades priorizadas'!A7</f>
        <v>0</v>
      </c>
      <c r="C30" s="114" t="s">
        <v>335</v>
      </c>
      <c r="D30" s="115"/>
      <c r="E30" s="201"/>
      <c r="F30" s="201"/>
      <c r="G30" s="201"/>
      <c r="H30" s="115"/>
      <c r="I30" s="194"/>
      <c r="J30" s="13"/>
      <c r="K30" s="13"/>
      <c r="L30" s="13"/>
      <c r="M30" s="198"/>
    </row>
    <row r="31" spans="1:13" ht="30" customHeight="1">
      <c r="A31" s="665"/>
      <c r="B31" s="666"/>
      <c r="C31" s="114" t="s">
        <v>336</v>
      </c>
      <c r="D31" s="115"/>
      <c r="E31" s="201"/>
      <c r="F31" s="201"/>
      <c r="G31" s="201"/>
      <c r="H31" s="115"/>
      <c r="I31" s="194"/>
      <c r="J31" s="13"/>
      <c r="K31" s="13"/>
      <c r="L31" s="13"/>
      <c r="M31" s="198"/>
    </row>
    <row r="32" spans="1:13" ht="30" customHeight="1">
      <c r="A32" s="665"/>
      <c r="B32" s="666"/>
      <c r="C32" s="114" t="s">
        <v>337</v>
      </c>
      <c r="D32" s="115"/>
      <c r="E32" s="201"/>
      <c r="F32" s="201"/>
      <c r="G32" s="201"/>
      <c r="H32" s="115"/>
      <c r="I32" s="194"/>
      <c r="J32" s="13"/>
      <c r="K32" s="13"/>
      <c r="L32" s="13"/>
      <c r="M32" s="198"/>
    </row>
    <row r="33" spans="1:13" ht="30" customHeight="1">
      <c r="A33" s="665"/>
      <c r="B33" s="666"/>
      <c r="C33" s="114" t="s">
        <v>338</v>
      </c>
      <c r="D33" s="115"/>
      <c r="E33" s="201"/>
      <c r="F33" s="201"/>
      <c r="G33" s="201"/>
      <c r="H33" s="115"/>
      <c r="I33" s="194"/>
      <c r="J33" s="13"/>
      <c r="K33" s="13"/>
      <c r="L33" s="13"/>
      <c r="M33" s="198"/>
    </row>
    <row r="34" spans="1:13" ht="30" customHeight="1">
      <c r="A34" s="665">
        <v>7</v>
      </c>
      <c r="B34" s="666">
        <f>+'Lista oportunidades priorizadas'!A8</f>
        <v>0</v>
      </c>
      <c r="C34" s="114" t="s">
        <v>335</v>
      </c>
      <c r="D34" s="115"/>
      <c r="E34" s="201"/>
      <c r="F34" s="201"/>
      <c r="G34" s="201"/>
      <c r="H34" s="115"/>
      <c r="I34" s="194"/>
      <c r="J34" s="13"/>
      <c r="K34" s="13"/>
      <c r="L34" s="13"/>
      <c r="M34" s="198"/>
    </row>
    <row r="35" spans="1:13" ht="30" customHeight="1">
      <c r="A35" s="665"/>
      <c r="B35" s="666"/>
      <c r="C35" s="114" t="s">
        <v>336</v>
      </c>
      <c r="D35" s="115"/>
      <c r="E35" s="201"/>
      <c r="F35" s="201"/>
      <c r="G35" s="201"/>
      <c r="H35" s="115"/>
      <c r="I35" s="194"/>
      <c r="J35" s="13"/>
      <c r="K35" s="13"/>
      <c r="L35" s="13"/>
      <c r="M35" s="198"/>
    </row>
    <row r="36" spans="1:13" ht="30" customHeight="1">
      <c r="A36" s="665"/>
      <c r="B36" s="666"/>
      <c r="C36" s="114" t="s">
        <v>337</v>
      </c>
      <c r="D36" s="115"/>
      <c r="E36" s="201"/>
      <c r="F36" s="201"/>
      <c r="G36" s="201"/>
      <c r="H36" s="115"/>
      <c r="I36" s="194"/>
      <c r="J36" s="13"/>
      <c r="K36" s="13"/>
      <c r="L36" s="13"/>
      <c r="M36" s="198"/>
    </row>
    <row r="37" spans="1:13" ht="30" customHeight="1">
      <c r="A37" s="665"/>
      <c r="B37" s="666"/>
      <c r="C37" s="114" t="s">
        <v>338</v>
      </c>
      <c r="D37" s="115"/>
      <c r="E37" s="201"/>
      <c r="F37" s="201"/>
      <c r="G37" s="201"/>
      <c r="H37" s="115"/>
      <c r="I37" s="194"/>
      <c r="J37" s="13"/>
      <c r="K37" s="13"/>
      <c r="L37" s="13"/>
      <c r="M37" s="198"/>
    </row>
    <row r="38" spans="1:13" ht="30" customHeight="1">
      <c r="A38" s="665">
        <v>8</v>
      </c>
      <c r="B38" s="666">
        <f>+'Lista oportunidades priorizadas'!A9</f>
        <v>0</v>
      </c>
      <c r="C38" s="114" t="s">
        <v>335</v>
      </c>
      <c r="D38" s="115"/>
      <c r="E38" s="201"/>
      <c r="F38" s="201"/>
      <c r="G38" s="201"/>
      <c r="H38" s="115"/>
      <c r="I38" s="194"/>
      <c r="J38" s="13"/>
      <c r="K38" s="13"/>
      <c r="L38" s="13"/>
      <c r="M38" s="198"/>
    </row>
    <row r="39" spans="1:13" ht="30" customHeight="1">
      <c r="A39" s="665"/>
      <c r="B39" s="666"/>
      <c r="C39" s="114" t="s">
        <v>336</v>
      </c>
      <c r="D39" s="115"/>
      <c r="E39" s="201"/>
      <c r="F39" s="201"/>
      <c r="G39" s="201"/>
      <c r="H39" s="115"/>
      <c r="I39" s="194"/>
      <c r="J39" s="13"/>
      <c r="K39" s="13"/>
      <c r="L39" s="13"/>
      <c r="M39" s="198"/>
    </row>
    <row r="40" spans="1:13" ht="30" customHeight="1">
      <c r="A40" s="665"/>
      <c r="B40" s="666"/>
      <c r="C40" s="114" t="s">
        <v>337</v>
      </c>
      <c r="D40" s="115"/>
      <c r="E40" s="201"/>
      <c r="F40" s="201"/>
      <c r="G40" s="201"/>
      <c r="H40" s="115"/>
      <c r="I40" s="194"/>
      <c r="J40" s="13"/>
      <c r="K40" s="13"/>
      <c r="L40" s="13"/>
      <c r="M40" s="198"/>
    </row>
    <row r="41" spans="1:13" ht="30" customHeight="1">
      <c r="A41" s="665"/>
      <c r="B41" s="666"/>
      <c r="C41" s="114" t="s">
        <v>338</v>
      </c>
      <c r="D41" s="115"/>
      <c r="E41" s="201"/>
      <c r="F41" s="201"/>
      <c r="G41" s="201"/>
      <c r="H41" s="115"/>
      <c r="I41" s="194"/>
      <c r="J41" s="13"/>
      <c r="K41" s="13"/>
      <c r="L41" s="13"/>
      <c r="M41" s="198"/>
    </row>
    <row r="42" spans="1:13" ht="30" customHeight="1">
      <c r="A42" s="665">
        <v>9</v>
      </c>
      <c r="B42" s="666">
        <f>+'Lista oportunidades priorizadas'!A10</f>
        <v>0</v>
      </c>
      <c r="C42" s="114" t="s">
        <v>335</v>
      </c>
      <c r="D42" s="115"/>
      <c r="E42" s="201"/>
      <c r="F42" s="201"/>
      <c r="G42" s="201"/>
      <c r="H42" s="115"/>
      <c r="I42" s="194"/>
      <c r="J42" s="13"/>
      <c r="K42" s="13"/>
      <c r="L42" s="13"/>
      <c r="M42" s="198"/>
    </row>
    <row r="43" spans="1:13" ht="30" customHeight="1">
      <c r="A43" s="665"/>
      <c r="B43" s="666"/>
      <c r="C43" s="114" t="s">
        <v>336</v>
      </c>
      <c r="D43" s="115"/>
      <c r="E43" s="201"/>
      <c r="F43" s="201"/>
      <c r="G43" s="201"/>
      <c r="H43" s="115"/>
      <c r="I43" s="194"/>
      <c r="J43" s="13"/>
      <c r="K43" s="13"/>
      <c r="L43" s="13"/>
      <c r="M43" s="198"/>
    </row>
    <row r="44" spans="1:13" ht="30" customHeight="1">
      <c r="A44" s="665"/>
      <c r="B44" s="666"/>
      <c r="C44" s="114" t="s">
        <v>337</v>
      </c>
      <c r="D44" s="115"/>
      <c r="E44" s="201"/>
      <c r="F44" s="201"/>
      <c r="G44" s="201"/>
      <c r="H44" s="115"/>
      <c r="I44" s="194"/>
      <c r="J44" s="13"/>
      <c r="K44" s="13"/>
      <c r="L44" s="13"/>
      <c r="M44" s="198"/>
    </row>
    <row r="45" spans="1:13" ht="30" customHeight="1">
      <c r="A45" s="665"/>
      <c r="B45" s="666"/>
      <c r="C45" s="114" t="s">
        <v>338</v>
      </c>
      <c r="D45" s="115"/>
      <c r="E45" s="201"/>
      <c r="F45" s="201"/>
      <c r="G45" s="201"/>
      <c r="H45" s="115"/>
      <c r="I45" s="194"/>
      <c r="J45" s="13"/>
      <c r="K45" s="13"/>
      <c r="L45" s="13"/>
      <c r="M45" s="198"/>
    </row>
    <row r="46" spans="1:13" ht="30" customHeight="1">
      <c r="A46" s="665">
        <v>10</v>
      </c>
      <c r="B46" s="666">
        <f>+'Lista oportunidades priorizadas'!A11</f>
        <v>0</v>
      </c>
      <c r="C46" s="114" t="s">
        <v>335</v>
      </c>
      <c r="D46" s="115"/>
      <c r="E46" s="201"/>
      <c r="F46" s="201"/>
      <c r="G46" s="201"/>
      <c r="H46" s="115"/>
      <c r="I46" s="194"/>
      <c r="J46" s="13"/>
      <c r="K46" s="13"/>
      <c r="L46" s="13"/>
      <c r="M46" s="198"/>
    </row>
    <row r="47" spans="1:13" ht="30" customHeight="1">
      <c r="A47" s="665"/>
      <c r="B47" s="666"/>
      <c r="C47" s="114" t="s">
        <v>336</v>
      </c>
      <c r="D47" s="115"/>
      <c r="E47" s="201"/>
      <c r="F47" s="201"/>
      <c r="G47" s="201"/>
      <c r="H47" s="115"/>
      <c r="I47" s="194"/>
      <c r="J47" s="13"/>
      <c r="K47" s="13"/>
      <c r="L47" s="13"/>
      <c r="M47" s="198"/>
    </row>
    <row r="48" spans="1:13" ht="30" customHeight="1">
      <c r="A48" s="665"/>
      <c r="B48" s="666"/>
      <c r="C48" s="114" t="s">
        <v>337</v>
      </c>
      <c r="D48" s="115"/>
      <c r="E48" s="201"/>
      <c r="F48" s="201"/>
      <c r="G48" s="201"/>
      <c r="H48" s="115"/>
      <c r="I48" s="194"/>
      <c r="J48" s="13"/>
      <c r="K48" s="13"/>
      <c r="L48" s="13"/>
      <c r="M48" s="198"/>
    </row>
    <row r="49" spans="1:13" ht="30" customHeight="1">
      <c r="A49" s="665"/>
      <c r="B49" s="666"/>
      <c r="C49" s="114" t="s">
        <v>338</v>
      </c>
      <c r="D49" s="115"/>
      <c r="E49" s="201"/>
      <c r="F49" s="201"/>
      <c r="G49" s="201"/>
      <c r="H49" s="115"/>
      <c r="I49" s="358"/>
      <c r="J49" s="347"/>
      <c r="K49" s="347"/>
      <c r="L49" s="347"/>
      <c r="M49" s="359"/>
    </row>
    <row r="50" spans="1:13" ht="30" customHeight="1">
      <c r="A50" s="665">
        <v>11</v>
      </c>
      <c r="B50" s="666">
        <f>+'Lista oportunidades priorizadas'!A12</f>
        <v>0</v>
      </c>
      <c r="C50" s="114" t="s">
        <v>335</v>
      </c>
      <c r="D50" s="115"/>
      <c r="E50" s="201"/>
      <c r="F50" s="201"/>
      <c r="G50" s="201"/>
      <c r="H50" s="115"/>
      <c r="I50" s="194"/>
      <c r="J50" s="13"/>
      <c r="K50" s="13"/>
      <c r="L50" s="13"/>
      <c r="M50" s="198"/>
    </row>
    <row r="51" spans="1:13" ht="30" customHeight="1">
      <c r="A51" s="665"/>
      <c r="B51" s="666"/>
      <c r="C51" s="114" t="s">
        <v>336</v>
      </c>
      <c r="D51" s="115"/>
      <c r="E51" s="201"/>
      <c r="F51" s="201"/>
      <c r="G51" s="201"/>
      <c r="H51" s="115"/>
      <c r="I51" s="194"/>
      <c r="J51" s="13"/>
      <c r="K51" s="13"/>
      <c r="L51" s="13"/>
      <c r="M51" s="198"/>
    </row>
    <row r="52" spans="1:13" ht="30" customHeight="1">
      <c r="A52" s="665"/>
      <c r="B52" s="666"/>
      <c r="C52" s="114" t="s">
        <v>337</v>
      </c>
      <c r="D52" s="115"/>
      <c r="E52" s="201"/>
      <c r="F52" s="201"/>
      <c r="G52" s="201"/>
      <c r="H52" s="115"/>
      <c r="I52" s="194"/>
      <c r="J52" s="13"/>
      <c r="K52" s="13"/>
      <c r="L52" s="13"/>
      <c r="M52" s="198"/>
    </row>
    <row r="53" spans="1:13" ht="30" customHeight="1">
      <c r="A53" s="665"/>
      <c r="B53" s="666"/>
      <c r="C53" s="114" t="s">
        <v>338</v>
      </c>
      <c r="D53" s="115"/>
      <c r="E53" s="201"/>
      <c r="F53" s="201"/>
      <c r="G53" s="201"/>
      <c r="H53" s="115"/>
      <c r="I53" s="358"/>
      <c r="J53" s="347"/>
      <c r="K53" s="347"/>
      <c r="L53" s="347"/>
      <c r="M53" s="359"/>
    </row>
  </sheetData>
  <mergeCells count="30">
    <mergeCell ref="G2:H2"/>
    <mergeCell ref="G3:H3"/>
    <mergeCell ref="G4:H4"/>
    <mergeCell ref="B22:B25"/>
    <mergeCell ref="B30:B33"/>
    <mergeCell ref="H7:H8"/>
    <mergeCell ref="B2:D5"/>
    <mergeCell ref="B14:B17"/>
    <mergeCell ref="B26:B29"/>
    <mergeCell ref="B10:B13"/>
    <mergeCell ref="B18:B21"/>
    <mergeCell ref="C7:G7"/>
    <mergeCell ref="C8:D8"/>
    <mergeCell ref="B7:B8"/>
    <mergeCell ref="A10:A13"/>
    <mergeCell ref="A14:A17"/>
    <mergeCell ref="A18:A21"/>
    <mergeCell ref="A22:A25"/>
    <mergeCell ref="A26:A29"/>
    <mergeCell ref="A50:A53"/>
    <mergeCell ref="B50:B53"/>
    <mergeCell ref="A30:A33"/>
    <mergeCell ref="A34:A37"/>
    <mergeCell ref="A38:A41"/>
    <mergeCell ref="A42:A45"/>
    <mergeCell ref="A46:A49"/>
    <mergeCell ref="B46:B49"/>
    <mergeCell ref="B34:B37"/>
    <mergeCell ref="B38:B41"/>
    <mergeCell ref="B42:B45"/>
  </mergeCells>
  <dataValidations count="2">
    <dataValidation allowBlank="1" showErrorMessage="1" sqref="G3" xr:uid="{00000000-0002-0000-0400-000000000000}"/>
    <dataValidation allowBlank="1" showErrorMessage="1" promptTitle="Name of industrial park" prompt="Name of industrial park" sqref="G2" xr:uid="{93FDE6A4-C251-49C0-97D2-1CDCB320648A}"/>
  </dataValidations>
  <pageMargins left="0.39370100000000002" right="0.39370100000000002" top="0.39370100000000002" bottom="0.39370100000000002" header="0.23622000000000001" footer="0.23622000000000001"/>
  <pageSetup scale="65" orientation="landscape" r:id="rId1"/>
  <headerFooter>
    <oddFooter>&amp;C&amp;"Calibri,Regular"&amp;11&amp;K000000Page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42F91-D1E2-4705-B8CB-23759F0751BB}">
  <dimension ref="A1:C82"/>
  <sheetViews>
    <sheetView workbookViewId="0">
      <selection activeCell="D2" sqref="D2"/>
    </sheetView>
  </sheetViews>
  <sheetFormatPr baseColWidth="10" defaultColWidth="25.5546875" defaultRowHeight="14.4"/>
  <cols>
    <col min="1" max="1" width="76.109375" style="374" customWidth="1"/>
    <col min="2" max="16384" width="25.5546875" style="374"/>
  </cols>
  <sheetData>
    <row r="1" spans="1:3">
      <c r="A1" s="374" t="s">
        <v>355</v>
      </c>
      <c r="B1" s="374" t="s">
        <v>356</v>
      </c>
      <c r="C1" s="374" t="s">
        <v>357</v>
      </c>
    </row>
    <row r="2" spans="1:3" ht="43.2">
      <c r="A2" s="375" t="str">
        <f>+'Pasos 1 &amp; 2 Evalúe &amp; Seleccione'!C12</f>
        <v>Existe un ente diferenciado de administración del parque (o un organismo alternativo, donde sea pertinente) para manejar la planificación, las operaciones, la gestión y el monitoreo del parque.</v>
      </c>
      <c r="B2" s="374">
        <f>+'Pasos 1 &amp; 2 Evalúe &amp; Seleccione'!H12</f>
        <v>0</v>
      </c>
      <c r="C2" s="376">
        <f>+'Pasos 1 &amp; 2 Evalúe &amp; Seleccione'!U12</f>
        <v>0</v>
      </c>
    </row>
    <row r="3" spans="1:3" ht="216">
      <c r="A3" s="375" t="str">
        <f>+'Pasos 1 &amp; 2 Evalúe &amp; Seleccione'!C13</f>
        <v xml:space="preserve">El ente administrador del parque administra y mantiene la propiedad del parque industrial, la infraestructura común y los servicios, tal como está estipulado en el contrato con las empresas alojadas. Este contrato ha de incluir, como mínimo:
Administración de la propiedad, incluyendo 1) el parcelamiento, el desarrollo, y el monitoreo del uso de la tierra. 2) Servicios públicos 3) malla vial 4) seguridad (incluyendo la seguridad para los servicios de TI, 5) instalaciones/servicios de respuesta a emergencias, 6) plantas y operaciones de tratamiento de aguas residuales, que incluyen redes de distribución y recuperación de calor/energía residual. 7) Actividades de consultoría y monitoreo medioambiental. 8) Mantenimiento de áreas comunes, zonas de amortiguación, iluminación vial, vigilancia y seguridad, y limpieza de corredores viales. 9) Provee servicios de facilitación entre y para las empresas alojadas (como la formación de redes o networking, la colaboración y las oportunidades de capacitación). 10) Compromiso con los stakeholders del parque y con los representantes de las empresas. 11) Actividades/plataforma/centro de participación con la comunidad y Relaciones Públicas. </v>
      </c>
      <c r="B3" s="374">
        <f>+'Pasos 1 &amp; 2 Evalúe &amp; Seleccione'!H13</f>
        <v>0</v>
      </c>
      <c r="C3" s="376">
        <f>+'Pasos 1 &amp; 2 Evalúe &amp; Seleccione'!U13</f>
        <v>0</v>
      </c>
    </row>
    <row r="4" spans="1:3" ht="201.6">
      <c r="A4" s="375" t="str">
        <f>+'Pasos 1 &amp; 2 Evalúe &amp; Seleccione'!C14</f>
        <v xml:space="preserve">El ente administrador tiene en vigor un sistema de monitoreo del marco del PEI, que hace seguimiento y que reporta:
1) El progreso del desempeño medioambiental, social, y económico del parque de manera anual. 
2) Factores de riesgo crítico y planes de respuesta, al menos con respecto a:
o Puntos de riesgo ante una liberación accidental de sólidos nocivos, efluentes líquidos y gaseosos, incluyendo el transporte de los mismos y su eliminación cuando el riesgo de incendio sea posible, y Riesgo de desastres naturales a los que haya lugar; al igual que otros riesgos ambientales, sociales o económicos.
Ante este sistema, la administración actúa como institución de monitoreo y de preaprobación de asuntos medioambientales en nombre de los entes regulatorios, tal y como se le permita. Puede operar como una unidad central de control medioambiental con un sistema de alerta de emergencias para peligros medioambientales y otros.  </v>
      </c>
      <c r="B4" s="374">
        <f>+'Pasos 1 &amp; 2 Evalúe &amp; Seleccione'!H14</f>
        <v>0</v>
      </c>
      <c r="C4" s="376">
        <f>+'Pasos 1 &amp; 2 Evalúe &amp; Seleccione'!U14</f>
        <v>0</v>
      </c>
    </row>
    <row r="5" spans="1:3" ht="144">
      <c r="A5" s="375" t="str">
        <f>+'Pasos 1 &amp; 2 Evalúe &amp; Seleccione'!C15</f>
        <v>El ente administrador del parque tienen un plan en vigor, que debe ser actualizado cada 7 años, en vigor para reaccionar ante posibles impactos negativos debidos a riesgos por cambio climático (olas de calor y sequías, tormentas e inundaciones). Todas las necesidades de adaptación para la infraestructura y los servicios están identificadas y en vigor de manera que el parque industrial pueda proteger contra riesgos por cambio climático y contra riesgos potenciales. 
El ente administrador del parque y las empresas alojadas tienen planes y han tomado medidas para garantizar la operación continua de los sistemas de infraestructura crítica dentro del parque (p. ej., plantas de tratamiento de aguas residuales, centrales eléctricas, plantas de reciclaje, etc.) que puedan ser activadas inclusive durante una emergencia.</v>
      </c>
      <c r="B5" s="374">
        <f>+'Pasos 1 &amp; 2 Evalúe &amp; Seleccione'!H15</f>
        <v>0</v>
      </c>
      <c r="C5" s="376">
        <f>+'Pasos 1 &amp; 2 Evalúe &amp; Seleccione'!U15</f>
        <v>0</v>
      </c>
    </row>
    <row r="6" spans="1:3" ht="28.8">
      <c r="A6" s="375" t="str">
        <f>+'Pasos 1 &amp; 2 Evalúe &amp; Seleccione'!C16</f>
        <v>El ente administrador del parque investiga los riesgos debidos al cambio climático y actualiza esta información periódicamente.</v>
      </c>
      <c r="B6" s="374">
        <f>+'Pasos 1 &amp; 2 Evalúe &amp; Seleccione'!H16</f>
        <v>0</v>
      </c>
      <c r="C6" s="376">
        <f>+'Pasos 1 &amp; 2 Evalúe &amp; Seleccione'!U16</f>
        <v>0</v>
      </c>
    </row>
    <row r="7" spans="1:3" ht="72">
      <c r="A7" s="375" t="str">
        <f>+'Pasos 1 &amp; 2 Evalúe &amp; Seleccione'!C17</f>
        <v>El ente administrador del parque cuenta con un sistema para recopilar, registrar y cumplir con la normatividad local/nacional y con los estándares internacionales aplicables al parque industrial. El ente administrador vigila el cumplimiento por parte de las empresas alojadas y solicita y recopila información que las empresas comparten con el ente administrador del parque.</v>
      </c>
      <c r="B7" s="374">
        <f>+'Pasos 1 &amp; 2 Evalúe &amp; Seleccione'!H17</f>
        <v>0</v>
      </c>
      <c r="C7" s="376">
        <f>+'Pasos 1 &amp; 2 Evalúe &amp; Seleccione'!U17</f>
        <v>0</v>
      </c>
    </row>
    <row r="8" spans="1:3" ht="158.4">
      <c r="A8" s="375" t="str">
        <f>+'Pasos 1 &amp; 2 Evalúe &amp; Seleccione'!C18</f>
        <v>Se ha desarrollado un plan maestro (o documento equivalente de planificación) para cada parque industrial nuevo o existente; este plan se revisa de manera periódica (cada 7 años, como mínimo), se actualiza de ser necesario e incluye los siguientes elementos primordiales: 
1) análisis de riesgos 2) infraestructura esencial y eficiente (tanto dentro como fuera del parque, en particular para garantizar el acceso a vivienda digna, si aplica), 3) servicios públicos 4) red de transporte 5) infraestructura ambiental 7) Infreaestructura social, 8) zona de amortiguación alrededor del parque 9) procedimiento para ubicar con idoneidad industrias de alto riesgo y para agrupar industrias sinérgicas y similares. 
Integración al plan maestro de los requerimientos relevantes que se especifiquen en este marco para los PEI.</v>
      </c>
      <c r="B8" s="374">
        <f>+'Pasos 1 &amp; 2 Evalúe &amp; Seleccione'!H18</f>
        <v>0</v>
      </c>
      <c r="C8" s="376">
        <f>+'Pasos 1 &amp; 2 Evalúe &amp; Seleccione'!U18</f>
        <v>0</v>
      </c>
    </row>
    <row r="9" spans="1:3">
      <c r="A9" s="375">
        <f>+'Pasos 1 &amp; 2 Evalúe &amp; Seleccione'!C19</f>
        <v>0</v>
      </c>
      <c r="B9" s="374">
        <f>+'Pasos 1 &amp; 2 Evalúe &amp; Seleccione'!H19</f>
        <v>0</v>
      </c>
      <c r="C9" s="376">
        <f>+'Pasos 1 &amp; 2 Evalúe &amp; Seleccione'!U19</f>
        <v>0</v>
      </c>
    </row>
    <row r="10" spans="1:3" ht="115.2">
      <c r="A10" s="375" t="str">
        <f>+'Pasos 1 &amp; 2 Evalúe &amp; Seleccione'!C20</f>
        <v xml:space="preserve">El 100% de las empresas del parque industrial han firmado un contrato de residencia/carta del parque/código de conducta (dependiendo de aquello que sea legalmente vinculante para las empresas alojadas, en conformidad con la legislación existente en cada país) y disposiciones adicionales legalmente vinculantes que empoderen al ente administrador para desempeñar sus labores y tareas, y para el cobro de honorarios (en ocasiones absorbidos en costos de arrendamiento) para los servicios comunes. Esto puede incluir honorarios transparentes por concepto de servicios relacionados con el logro de los objetivos de desempeño del PEI. </v>
      </c>
      <c r="B10" s="374">
        <f>+'Pasos 1 &amp; 2 Evalúe &amp; Seleccione'!H20</f>
        <v>0</v>
      </c>
      <c r="C10" s="376">
        <f>+'Pasos 1 &amp; 2 Evalúe &amp; Seleccione'!U20</f>
        <v>0</v>
      </c>
    </row>
    <row r="11" spans="1:3" ht="43.2">
      <c r="A11" s="375" t="str">
        <f>+'Pasos 1 &amp; 2 Evalúe &amp; Seleccione'!C21</f>
        <v xml:space="preserve">Al menos el 75% de las empresas alojadas encuestadas expresan satisfacción con respecto a la provisión de servicios y de infraestructura común por parte del ente administrador (o de un organismo alternativo, donde sea pertinente). </v>
      </c>
      <c r="B11" s="374">
        <f>+'Pasos 1 &amp; 2 Evalúe &amp; Seleccione'!H21</f>
        <v>0</v>
      </c>
      <c r="C11" s="376">
        <f>+'Pasos 1 &amp; 2 Evalúe &amp; Seleccione'!U21</f>
        <v>0</v>
      </c>
    </row>
    <row r="12" spans="1:3">
      <c r="A12" s="375">
        <f>+'Pasos 1 &amp; 2 Evalúe &amp; Seleccione'!C22</f>
        <v>0</v>
      </c>
      <c r="B12" s="374">
        <f>+'Pasos 1 &amp; 2 Evalúe &amp; Seleccione'!H22</f>
        <v>0</v>
      </c>
      <c r="C12" s="376">
        <f>+'Pasos 1 &amp; 2 Evalúe &amp; Seleccione'!U22</f>
        <v>0</v>
      </c>
    </row>
    <row r="13" spans="1:3" ht="86.4">
      <c r="A13" s="375" t="str">
        <f>+'Pasos 1 &amp; 2 Evalúe &amp; Seleccione'!C23</f>
        <v xml:space="preserve">El ente administrador del parque opera un sistema de gestión medioambiental/energética en conformidad con las normas certificadas internacionalmente, monitoreando el desempeño del parque y ayudando a las empresas alojadas con el mantenimiento de sus propios sistemas de gestión. Para este propósito hace el registro de todos los datos relevantes, de preferencia administrados por una unidad/grupo dedicada al monitoreo y registro de medioambiental. </v>
      </c>
      <c r="B13" s="374">
        <f>+'Pasos 1 &amp; 2 Evalúe &amp; Seleccione'!H23</f>
        <v>0</v>
      </c>
      <c r="C13" s="376">
        <f>+'Pasos 1 &amp; 2 Evalúe &amp; Seleccione'!U23</f>
        <v>0</v>
      </c>
    </row>
    <row r="14" spans="1:3" ht="57.6">
      <c r="A14" s="375" t="str">
        <f>+'Pasos 1 &amp; 2 Evalúe &amp; Seleccione'!C24</f>
        <v xml:space="preserve">El ente administrador del parque mantiene registros actualizados sobre energía, agua, productos desechados y sobre las ineficiencias y necesidades de materiales en las empresas alojadas, de manera que pueda suministrar una base para el desarrollo de sinergias industriales. </v>
      </c>
      <c r="B14" s="374">
        <f>+'Pasos 1 &amp; 2 Evalúe &amp; Seleccione'!H24</f>
        <v>0</v>
      </c>
      <c r="C14" s="376">
        <f>+'Pasos 1 &amp; 2 Evalúe &amp; Seleccione'!U24</f>
        <v>0</v>
      </c>
    </row>
    <row r="15" spans="1:3" ht="28.8">
      <c r="A15" s="375" t="str">
        <f>+'Pasos 1 &amp; 2 Evalúe &amp; Seleccione'!C25</f>
        <v>Existe un programa en vigor (p. ej., redes de eficiencia energética) para mejorar la eficiencia energética de las empresas alojadas de mayor consumo energético en el parque.</v>
      </c>
      <c r="B15" s="374">
        <f>+'Pasos 1 &amp; 2 Evalúe &amp; Seleccione'!H25</f>
        <v>0</v>
      </c>
      <c r="C15" s="376">
        <f>+'Pasos 1 &amp; 2 Evalúe &amp; Seleccione'!U25</f>
        <v>0</v>
      </c>
    </row>
    <row r="16" spans="1:3" ht="72">
      <c r="A16" s="375" t="str">
        <f>+'Pasos 1 &amp; 2 Evalúe &amp; Seleccione'!C26</f>
        <v xml:space="preserve">Existe una estrategia en vigor de recuperación de calor industrial para investigar las oportunidades de recuperación de calor y energía para las principales empresas consumidoras de energía térmica en el parque. (Típicamente, esas son las empresas que consumen individualmente al menos el 10-20% del consumo energético total a nivel de empresas). </v>
      </c>
      <c r="B16" s="374">
        <f>+'Pasos 1 &amp; 2 Evalúe &amp; Seleccione'!H26</f>
        <v>0</v>
      </c>
      <c r="C16" s="376">
        <f>+'Pasos 1 &amp; 2 Evalúe &amp; Seleccione'!U26</f>
        <v>0</v>
      </c>
    </row>
    <row r="17" spans="1:3" ht="57.6">
      <c r="A17" s="375" t="str">
        <f>+'Pasos 1 &amp; 2 Evalúe &amp; Seleccione'!C27</f>
        <v xml:space="preserve">La administración del parque provee una red física para el intercambio de calor y energía residuales a nivel del parque, y ayuda a las empresas alojadas a que se conecten a esa red. Hay en vigor un sistema aceptado de recompensas por calor residual/provisión energética/uso. </v>
      </c>
      <c r="B17" s="374">
        <f>+'Pasos 1 &amp; 2 Evalúe &amp; Seleccione'!H27</f>
        <v>0</v>
      </c>
      <c r="C17" s="376">
        <f>+'Pasos 1 &amp; 2 Evalúe &amp; Seleccione'!U27</f>
        <v>0</v>
      </c>
    </row>
    <row r="18" spans="1:3" ht="43.2">
      <c r="A18" s="375" t="str">
        <f>+'Pasos 1 &amp; 2 Evalúe &amp; Seleccione'!C28</f>
        <v xml:space="preserve">El ente administrador cuenta con planes operativos para aumentar la reutilización del agua en los próximos 5 años. Esto será logrado bien sea a través de la reutilización de efluentes industriales o de la captación de aguas lluvia. </v>
      </c>
      <c r="B18" s="374">
        <f>+'Pasos 1 &amp; 2 Evalúe &amp; Seleccione'!H28</f>
        <v>0</v>
      </c>
      <c r="C18" s="376">
        <f>+'Pasos 1 &amp; 2 Evalúe &amp; Seleccione'!U28</f>
        <v>0</v>
      </c>
    </row>
    <row r="19" spans="1:3">
      <c r="A19" s="375" t="str">
        <f>+'Pasos 1 &amp; 2 Evalúe &amp; Seleccione'!C29</f>
        <v>El ente administrador del parque provee la red física para la reutilización del agua</v>
      </c>
      <c r="B19" s="374">
        <f>+'Pasos 1 &amp; 2 Evalúe &amp; Seleccione'!H29</f>
        <v>0</v>
      </c>
      <c r="C19" s="376">
        <f>+'Pasos 1 &amp; 2 Evalúe &amp; Seleccione'!U29</f>
        <v>0</v>
      </c>
    </row>
    <row r="20" spans="1:3" ht="28.8">
      <c r="A20" s="375" t="str">
        <f>+'Pasos 1 &amp; 2 Evalúe &amp; Seleccione'!C30</f>
        <v xml:space="preserve">Obedecer los principios de las buenas prácticas de gestión de materiales y desechos peligrosos, como parte de los acuerdos legalmente vinculantes. </v>
      </c>
      <c r="B20" s="374">
        <f>+'Pasos 1 &amp; 2 Evalúe &amp; Seleccione'!H30</f>
        <v>0</v>
      </c>
      <c r="C20" s="376">
        <f>+'Pasos 1 &amp; 2 Evalúe &amp; Seleccione'!U30</f>
        <v>0</v>
      </c>
    </row>
    <row r="21" spans="1:3" ht="43.2">
      <c r="A21" s="375" t="str">
        <f>+'Pasos 1 &amp; 2 Evalúe &amp; Seleccione'!C31</f>
        <v xml:space="preserve">Obedecer los principios de la economía circular es parte del Código de Conducta del Parque y de cualquier acuerdo legalmente vinculante entre las empresas alojadas y la autoridad del parque. </v>
      </c>
      <c r="B21" s="374">
        <f>+'Pasos 1 &amp; 2 Evalúe &amp; Seleccione'!H31</f>
        <v>0</v>
      </c>
      <c r="C21" s="376">
        <f>+'Pasos 1 &amp; 2 Evalúe &amp; Seleccione'!U31</f>
        <v>0</v>
      </c>
    </row>
    <row r="22" spans="1:3" ht="28.8">
      <c r="A22" s="375" t="str">
        <f>+'Pasos 1 &amp; 2 Evalúe &amp; Seleccione'!C32</f>
        <v xml:space="preserve">Existe una planta centralizada o un mecanismo diferente en vigor para tratar los desechos que no pueden ser procesados de manera individual por las empresas. </v>
      </c>
      <c r="B22" s="374">
        <f>+'Pasos 1 &amp; 2 Evalúe &amp; Seleccione'!H32</f>
        <v>0</v>
      </c>
      <c r="C22" s="376">
        <f>+'Pasos 1 &amp; 2 Evalúe &amp; Seleccione'!U32</f>
        <v>0</v>
      </c>
    </row>
    <row r="23" spans="1:3" ht="57.6">
      <c r="A23" s="375" t="str">
        <f>+'Pasos 1 &amp; 2 Evalúe &amp; Seleccione'!C33</f>
        <v xml:space="preserve">Existe un sistema de monitoreo en vigor que controla y que registra el origen, tipo, modo y ruta de transporte y el destino final de los desechos/materias primas secundarias que salen del parque. 
</v>
      </c>
      <c r="B23" s="374">
        <f>+'Pasos 1 &amp; 2 Evalúe &amp; Seleccione'!H33</f>
        <v>0</v>
      </c>
      <c r="C23" s="376">
        <f>+'Pasos 1 &amp; 2 Evalúe &amp; Seleccione'!U33</f>
        <v>0</v>
      </c>
    </row>
    <row r="24" spans="1:3" ht="43.2">
      <c r="A24" s="375" t="str">
        <f>+'Pasos 1 &amp; 2 Evalúe &amp; Seleccione'!C34</f>
        <v>Se ha establecido un programa que tiene claras evidencias sobre los pasos tomados para monitorear, mitigar y/o minimizar las emisiones de gases de efecto invernadero tales como el dióxido de carbono (CO2), el metano (CH4), los óxidos de nitrógeno (NOx).</v>
      </c>
      <c r="B24" s="374">
        <f>+'Pasos 1 &amp; 2 Evalúe &amp; Seleccione'!H34</f>
        <v>0</v>
      </c>
      <c r="C24" s="376">
        <f>+'Pasos 1 &amp; 2 Evalúe &amp; Seleccione'!U34</f>
        <v>0</v>
      </c>
    </row>
    <row r="25" spans="1:3" ht="57.6">
      <c r="A25" s="375" t="str">
        <f>+'Pasos 1 &amp; 2 Evalúe &amp; Seleccione'!C35</f>
        <v xml:space="preserve">La reducción de las emisiones de dióxido de carbono (CO2) es parte integral del código de conducta del parque, que urge a las empresas alojadas a disminuir su huella de carbono. El parque reconoce las acciones que se tomen al respecto a través de un sistema de incentivos y de recompensas. </v>
      </c>
      <c r="B25" s="374">
        <f>+'Pasos 1 &amp; 2 Evalúe &amp; Seleccione'!H35</f>
        <v>0</v>
      </c>
      <c r="C25" s="376">
        <f>+'Pasos 1 &amp; 2 Evalúe &amp; Seleccione'!U35</f>
        <v>0</v>
      </c>
    </row>
    <row r="26" spans="1:3" ht="43.2">
      <c r="A26" s="375" t="str">
        <f>+'Pasos 1 &amp; 2 Evalúe &amp; Seleccione'!C36</f>
        <v>El ente administrador cuenta con un plan en vigor para evaluar los impactos operativos sobre el medio ambiente, y procura limitar que tales impactos ocurran en los servicios del ecosistema local que hayan sido priorizados.</v>
      </c>
      <c r="B26" s="374">
        <f>+'Pasos 1 &amp; 2 Evalúe &amp; Seleccione'!H36</f>
        <v>0</v>
      </c>
      <c r="C26" s="376">
        <f>+'Pasos 1 &amp; 2 Evalúe &amp; Seleccione'!U36</f>
        <v>0</v>
      </c>
    </row>
    <row r="27" spans="1:3" ht="28.8">
      <c r="A27" s="375" t="str">
        <f>+'Pasos 1 &amp; 2 Evalúe &amp; Seleccione'!C37</f>
        <v xml:space="preserve">La administración del parque implementa medidas para proteger la biodiversidad, y protege o crea áreas naturales/recreativas dentro y alrededor del parque. </v>
      </c>
      <c r="B27" s="374">
        <f>+'Pasos 1 &amp; 2 Evalúe &amp; Seleccione'!H37</f>
        <v>0</v>
      </c>
      <c r="C27" s="376">
        <f>+'Pasos 1 &amp; 2 Evalúe &amp; Seleccione'!U37</f>
        <v>0</v>
      </c>
    </row>
    <row r="28" spans="1:3">
      <c r="A28" s="375">
        <f>+'Pasos 1 &amp; 2 Evalúe &amp; Seleccione'!C38</f>
        <v>0</v>
      </c>
      <c r="B28" s="374">
        <f>+'Pasos 1 &amp; 2 Evalúe &amp; Seleccione'!H38</f>
        <v>0</v>
      </c>
      <c r="C28" s="376">
        <f>+'Pasos 1 &amp; 2 Evalúe &amp; Seleccione'!U38</f>
        <v>0</v>
      </c>
    </row>
    <row r="29" spans="1:3" ht="28.8">
      <c r="A29" s="375" t="str">
        <f>+'Pasos 1 &amp; 2 Evalúe &amp; Seleccione'!C39</f>
        <v xml:space="preserve">Al menos el 10% del consumo energético de las empresas está cubierto por un sistema de gestión energética. </v>
      </c>
      <c r="B29" s="374">
        <f>+'Pasos 1 &amp; 2 Evalúe &amp; Seleccione'!H39</f>
        <v>0</v>
      </c>
      <c r="C29" s="376">
        <f>+'Pasos 1 &amp; 2 Evalúe &amp; Seleccione'!U39</f>
        <v>0</v>
      </c>
    </row>
    <row r="30" spans="1:3" ht="28.8">
      <c r="A30" s="375" t="str">
        <f>+'Pasos 1 &amp; 2 Evalúe &amp; Seleccione'!C40</f>
        <v xml:space="preserve">El 100% de la administración del parque y de las empresas alojadas cuentan con un sistema de medición en funcionamiento. </v>
      </c>
      <c r="B30" s="374">
        <f>+'Pasos 1 &amp; 2 Evalúe &amp; Seleccione'!H40</f>
        <v>0</v>
      </c>
      <c r="C30" s="376">
        <f>+'Pasos 1 &amp; 2 Evalúe &amp; Seleccione'!U40</f>
        <v>0</v>
      </c>
    </row>
    <row r="31" spans="1:3">
      <c r="A31" s="375" t="str">
        <f>+'Pasos 1 &amp; 2 Evalúe &amp; Seleccione'!C41</f>
        <v>El 20% del consumo energético a nivel de las empresas es monitoreado.</v>
      </c>
      <c r="B31" s="374">
        <f>+'Pasos 1 &amp; 2 Evalúe &amp; Seleccione'!H41</f>
        <v>0</v>
      </c>
      <c r="C31" s="376">
        <f>+'Pasos 1 &amp; 2 Evalúe &amp; Seleccione'!U41</f>
        <v>0</v>
      </c>
    </row>
    <row r="32" spans="1:3" ht="57.6">
      <c r="A32" s="375" t="str">
        <f>+'Pasos 1 &amp; 2 Evalúe &amp; Seleccione'!C42</f>
        <v>El uso total de energías renovables para la electricidad y la producción de calor en el parque industrial es igual o mayor que la cuota de energía renovable de la canasta anual de electricidad nacional en la red eléctrica.  (se puede analizar por tasa de energía renovable o factor de emisión del parque)</v>
      </c>
      <c r="B32" s="374">
        <f>+'Pasos 1 &amp; 2 Evalúe &amp; Seleccione'!H42</f>
        <v>0</v>
      </c>
      <c r="C32" s="376">
        <f>+'Pasos 1 &amp; 2 Evalúe &amp; Seleccione'!U42</f>
        <v>0</v>
      </c>
    </row>
    <row r="33" spans="1:3" ht="57.6">
      <c r="A33" s="375" t="str">
        <f>+'Pasos 1 &amp; 2 Evalúe &amp; Seleccione'!C43</f>
        <v>Un equivalente de al menos 10% de las emisiones totales de dióxido de carbono (CO2) (Alcance 1 y 2) a nivel del parque, está cubierto por el porcentaje de las empresas alojadas que cuentan con algún certificado idóneo de eficiencia energética (LEED, Industry EDGE, DGNB o ISO 50001, o su equivalente a nivel nacional).</v>
      </c>
      <c r="B33" s="374">
        <f>+'Pasos 1 &amp; 2 Evalúe &amp; Seleccione'!H43</f>
        <v>0</v>
      </c>
      <c r="C33" s="376">
        <f>+'Pasos 1 &amp; 2 Evalúe &amp; Seleccione'!U43</f>
        <v>0</v>
      </c>
    </row>
    <row r="34" spans="1:3" ht="28.8">
      <c r="A34" s="375" t="str">
        <f>+'Pasos 1 &amp; 2 Evalúe &amp; Seleccione'!C44</f>
        <v xml:space="preserve">El 100% de la demanda total de agua de las empresas del parque industrial no genera un impacto negativo sobre las fuentes locales de agua ni las comunidades. </v>
      </c>
      <c r="B34" s="374">
        <f>+'Pasos 1 &amp; 2 Evalúe &amp; Seleccione'!H44</f>
        <v>0</v>
      </c>
      <c r="C34" s="376">
        <f>+'Pasos 1 &amp; 2 Evalúe &amp; Seleccione'!U44</f>
        <v>0</v>
      </c>
    </row>
    <row r="35" spans="1:3" ht="28.8">
      <c r="A35" s="375" t="str">
        <f>+'Pasos 1 &amp; 2 Evalúe &amp; Seleccione'!C45</f>
        <v xml:space="preserve">El 100% de las aguas residuales generadas por el parque industrial y por las empresas alojadas, es tratado en conformidad con las normas medioambientales apropiadas. </v>
      </c>
      <c r="B35" s="374">
        <f>+'Pasos 1 &amp; 2 Evalúe &amp; Seleccione'!H45</f>
        <v>0</v>
      </c>
      <c r="C35" s="376">
        <f>+'Pasos 1 &amp; 2 Evalúe &amp; Seleccione'!U45</f>
        <v>0</v>
      </c>
    </row>
    <row r="36" spans="1:3" ht="28.8">
      <c r="A36" s="375" t="str">
        <f>+'Pasos 1 &amp; 2 Evalúe &amp; Seleccione'!C46</f>
        <v xml:space="preserve">Al menos el 25% del total de aguas residuales industriales que provienen de las empresas, es reutilizado de manera responsable dentro o fuera del parque industrial. </v>
      </c>
      <c r="B36" s="374">
        <f>+'Pasos 1 &amp; 2 Evalúe &amp; Seleccione'!H46</f>
        <v>0</v>
      </c>
      <c r="C36" s="376">
        <f>+'Pasos 1 &amp; 2 Evalúe &amp; Seleccione'!U46</f>
        <v>0</v>
      </c>
    </row>
    <row r="37" spans="1:3" ht="28.8">
      <c r="A37" s="375" t="str">
        <f>+'Pasos 1 &amp; 2 Evalúe &amp; Seleccione'!C47</f>
        <v xml:space="preserve">Al menos el 25% de los desechos sólidos y no tóxicos generados por las empresas, es reutilizado/reciclado por otras empresas, por comunidades vecinas, o por la municipalidad. </v>
      </c>
      <c r="B37" s="374">
        <f>+'Pasos 1 &amp; 2 Evalúe &amp; Seleccione'!H47</f>
        <v>0</v>
      </c>
      <c r="C37" s="376">
        <f>+'Pasos 1 &amp; 2 Evalúe &amp; Seleccione'!U47</f>
        <v>0</v>
      </c>
    </row>
    <row r="38" spans="1:3" ht="28.8">
      <c r="A38" s="375" t="str">
        <f>+'Pasos 1 &amp; 2 Evalúe &amp; Seleccione'!C48</f>
        <v>El 100% de las empresas del parque manipulan, almacenan, transportan y eliminan materiales tóxicos y peligrosos de manera apropiada.</v>
      </c>
      <c r="B38" s="374">
        <f>+'Pasos 1 &amp; 2 Evalúe &amp; Seleccione'!H48</f>
        <v>0</v>
      </c>
      <c r="C38" s="376">
        <f>+'Pasos 1 &amp; 2 Evalúe &amp; Seleccione'!U48</f>
        <v>0</v>
      </c>
    </row>
    <row r="39" spans="1:3" ht="57.6">
      <c r="A39" s="375" t="str">
        <f>+'Pasos 1 &amp; 2 Evalúe &amp; Seleccione'!C49</f>
        <v xml:space="preserve">Al menos el 20% de las empresas de manufactura adoptan prácticas de economía circular, que incluyen el involucrarse en las Redes de Simbiosis Industrial en el parque, el intercambio activo de materias primas secundarias o desechos, y otras prácticas de economía circular.  </v>
      </c>
      <c r="B39" s="374">
        <f>+'Pasos 1 &amp; 2 Evalúe &amp; Seleccione'!H49</f>
        <v>0</v>
      </c>
      <c r="C39" s="376">
        <f>+'Pasos 1 &amp; 2 Evalúe &amp; Seleccione'!U49</f>
        <v>0</v>
      </c>
    </row>
    <row r="40" spans="1:3" ht="28.8">
      <c r="A40" s="375" t="str">
        <f>+'Pasos 1 &amp; 2 Evalúe &amp; Seleccione'!C50</f>
        <v>El 100% de los desechos generados por las empresas del parque industrial es eliminado de manera segura. La quema al aire libre de desechos generados en un PEI está prohibida.</v>
      </c>
      <c r="B40" s="374">
        <f>+'Pasos 1 &amp; 2 Evalúe &amp; Seleccione'!H50</f>
        <v>0</v>
      </c>
      <c r="C40" s="376">
        <f>+'Pasos 1 &amp; 2 Evalúe &amp; Seleccione'!U50</f>
        <v>0</v>
      </c>
    </row>
    <row r="41" spans="1:3">
      <c r="A41" s="375" t="str">
        <f>+'Pasos 1 &amp; 2 Evalúe &amp; Seleccione'!C51</f>
        <v>Al menos el 5% del espacio abierto en el parque es utilizado para la fauna y la flora nativa.</v>
      </c>
      <c r="B41" s="374">
        <f>+'Pasos 1 &amp; 2 Evalúe &amp; Seleccione'!H51</f>
        <v>0</v>
      </c>
      <c r="C41" s="376">
        <f>+'Pasos 1 &amp; 2 Evalúe &amp; Seleccione'!U51</f>
        <v>0</v>
      </c>
    </row>
    <row r="42" spans="1:3" ht="43.2">
      <c r="A42" s="375" t="str">
        <f>+'Pasos 1 &amp; 2 Evalúe &amp; Seleccione'!C52</f>
        <v xml:space="preserve">Al menos el 50% de las empresas del parque cuentan con estrategias de prevención de la contaminación y de reducción de emisiones para disminuir la intensidad y el flujo de masa del registro de contaminación y emisiones que excedan la normatividad nacional.  </v>
      </c>
      <c r="B42" s="374">
        <f>+'Pasos 1 &amp; 2 Evalúe &amp; Seleccione'!H52</f>
        <v>0</v>
      </c>
      <c r="C42" s="376">
        <f>+'Pasos 1 &amp; 2 Evalúe &amp; Seleccione'!U52</f>
        <v>0</v>
      </c>
    </row>
    <row r="43" spans="1:3" ht="57.6">
      <c r="A43" s="375" t="str">
        <f>+'Pasos 1 &amp; 2 Evalúe &amp; Seleccione'!C53</f>
        <v xml:space="preserve">Al menos el 30% de las empresas del parque industrial cuentan con un marco de gestión de riesgos en vigor que: a) identifica las actividades que tienen un impacto sobre el medio ambiente; b) le asigna un nivel de importancia a cada actividad, y que; c) tienen en vigor medidas apropiadas de mitigación. </v>
      </c>
      <c r="B43" s="374">
        <f>+'Pasos 1 &amp; 2 Evalúe &amp; Seleccione'!H53</f>
        <v>0</v>
      </c>
      <c r="C43" s="376">
        <f>+'Pasos 1 &amp; 2 Evalúe &amp; Seleccione'!U53</f>
        <v>0</v>
      </c>
    </row>
    <row r="44" spans="1:3">
      <c r="A44" s="375">
        <f>+'Pasos 1 &amp; 2 Evalúe &amp; Seleccione'!C54</f>
        <v>0</v>
      </c>
      <c r="B44" s="374">
        <f>+'Pasos 1 &amp; 2 Evalúe &amp; Seleccione'!H54</f>
        <v>0</v>
      </c>
      <c r="C44" s="376">
        <f>+'Pasos 1 &amp; 2 Evalúe &amp; Seleccione'!U54</f>
        <v>0</v>
      </c>
    </row>
    <row r="45" spans="1:3" ht="43.2">
      <c r="A45" s="375" t="str">
        <f>+'Pasos 1 &amp; 2 Evalúe &amp; Seleccione'!C55</f>
        <v>Hay personal dedicado (que hace parte del ente administrador) para planear y gestionar las normas de calidad social: 1) seguridad y salud ocupacional 2) comunidad 3) talento humano 4) trabajo decente 5) equidad de género</v>
      </c>
      <c r="B45" s="374">
        <f>+'Pasos 1 &amp; 2 Evalúe &amp; Seleccione'!H55</f>
        <v>0</v>
      </c>
      <c r="C45" s="376">
        <f>+'Pasos 1 &amp; 2 Evalúe &amp; Seleccione'!U55</f>
        <v>0</v>
      </c>
    </row>
    <row r="46" spans="1:3" ht="144">
      <c r="A46" s="375" t="str">
        <f>+'Pasos 1 &amp; 2 Evalúe &amp; Seleccione'!C56</f>
        <v xml:space="preserve">1) La infraestructura social primaria ha sido provista de manera adecuada dentro del plan maestro de las instalaciones y está en pleno funcionamiento en el parque. (comercio local, restaurantes, cafeterías, áreas de recreación, instalaciones médicas, centros de capacitación, bancos, oficinas postales, instalaciones de servicios de emergencia, etc)
2) Las perspectivas de género han sido incorporadas a la formulación, la gestión y al monitoreo de los planes y los programas. 
3) Existe una entidad particular (p. ej., unidad de planificación o grupo de representantes de las empresas interesadas) que investiga y planea el desarrollo/desafíos futuros para el área social, ocasionados por la inclusión de tecnologías nuevas tales como la “Industria 4.0” y los procesos de producción controlados por la inteligencia artificial. </v>
      </c>
      <c r="B46" s="374">
        <f>+'Pasos 1 &amp; 2 Evalúe &amp; Seleccione'!H56</f>
        <v>0</v>
      </c>
      <c r="C46" s="376">
        <f>+'Pasos 1 &amp; 2 Evalúe &amp; Seleccione'!U56</f>
        <v>0</v>
      </c>
    </row>
    <row r="47" spans="1:3">
      <c r="A47" s="375">
        <f>+'Pasos 1 &amp; 2 Evalúe &amp; Seleccione'!C57</f>
        <v>0</v>
      </c>
      <c r="B47" s="374">
        <f>+'Pasos 1 &amp; 2 Evalúe &amp; Seleccione'!H57</f>
        <v>0</v>
      </c>
      <c r="C47" s="376">
        <f>+'Pasos 1 &amp; 2 Evalúe &amp; Seleccione'!U57</f>
        <v>0</v>
      </c>
    </row>
    <row r="48" spans="1:3" ht="43.2">
      <c r="A48" s="375" t="str">
        <f>+'Pasos 1 &amp; 2 Evalúe &amp; Seleccione'!C58</f>
        <v>Al menos el 75% del total de empresas del parque industrial, que tengan más de 250 empleados, cuentan con un sistema de gestión de seguridad y salud ocupacional en funcionamiento.</v>
      </c>
      <c r="B48" s="374">
        <f>+'Pasos 1 &amp; 2 Evalúe &amp; Seleccione'!H58</f>
        <v>0</v>
      </c>
      <c r="C48" s="376">
        <f>+'Pasos 1 &amp; 2 Evalúe &amp; Seleccione'!U58</f>
        <v>0</v>
      </c>
    </row>
    <row r="49" spans="1:3" ht="28.8">
      <c r="A49" s="375" t="str">
        <f>+'Pasos 1 &amp; 2 Evalúe &amp; Seleccione'!C59</f>
        <v>El 100% de las reclamaciones recibidas por el ente administrador del parque se responden con una exposición de motivos dentro de un espacio de 14 días.</v>
      </c>
      <c r="B49" s="374">
        <f>+'Pasos 1 &amp; 2 Evalúe &amp; Seleccione'!H59</f>
        <v>0</v>
      </c>
      <c r="C49" s="376">
        <f>+'Pasos 1 &amp; 2 Evalúe &amp; Seleccione'!U59</f>
        <v>0</v>
      </c>
    </row>
    <row r="50" spans="1:3" ht="28.8">
      <c r="A50" s="375" t="str">
        <f>+'Pasos 1 &amp; 2 Evalúe &amp; Seleccione'!C60</f>
        <v>El 100% de las reclamaciones recibidas por el ente administrador, son procesadas y cerradas en no más de 60 días</v>
      </c>
      <c r="B50" s="374">
        <f>+'Pasos 1 &amp; 2 Evalúe &amp; Seleccione'!H60</f>
        <v>0</v>
      </c>
      <c r="C50" s="376">
        <f>+'Pasos 1 &amp; 2 Evalúe &amp; Seleccione'!U60</f>
        <v>0</v>
      </c>
    </row>
    <row r="51" spans="1:3" ht="28.8">
      <c r="A51" s="375" t="str">
        <f>+'Pasos 1 &amp; 2 Evalúe &amp; Seleccione'!C61</f>
        <v>Al menos el 75% de las empresas, con más de 250 empleados, cuentan con un sistema para la atención de reclamaciones</v>
      </c>
      <c r="B51" s="374">
        <f>+'Pasos 1 &amp; 2 Evalúe &amp; Seleccione'!H61</f>
        <v>0</v>
      </c>
      <c r="C51" s="376">
        <f>+'Pasos 1 &amp; 2 Evalúe &amp; Seleccione'!U61</f>
        <v>0</v>
      </c>
    </row>
    <row r="52" spans="1:3" ht="28.8">
      <c r="A52" s="375" t="str">
        <f>+'Pasos 1 &amp; 2 Evalúe &amp; Seleccione'!C62</f>
        <v xml:space="preserve">Al menos el 75% del total de las empresas del parque industrial, que tengan más de 250 empleados, cuentan con un sistema que en vigor de respuesta y de prevención al acoso. </v>
      </c>
      <c r="B52" s="374">
        <f>+'Pasos 1 &amp; 2 Evalúe &amp; Seleccione'!H62</f>
        <v>0</v>
      </c>
      <c r="C52" s="376">
        <f>+'Pasos 1 &amp; 2 Evalúe &amp; Seleccione'!U62</f>
        <v>0</v>
      </c>
    </row>
    <row r="53" spans="1:3" ht="72">
      <c r="A53" s="375" t="str">
        <f>+'Pasos 1 &amp; 2 Evalúe &amp; Seleccione'!C63</f>
        <v>Al menos el 80% de mujeres y 80% de los hombres entre los empleados encuestados están de acuerdo con respecto a que cada uno de estos criterios de trabajo decente se cumplen:
* Salario justo que incluya protección y seguridad social
* Reconocimiento de derechos (horario, licencia de maternidad, vacaciones, etc)
* El poder establecer y vincularse a organizaciones que representan a los trabajadores</v>
      </c>
      <c r="B53" s="374">
        <f>+'Pasos 1 &amp; 2 Evalúe &amp; Seleccione'!H63</f>
        <v>0</v>
      </c>
      <c r="C53" s="376">
        <f>+'Pasos 1 &amp; 2 Evalúe &amp; Seleccione'!U63</f>
        <v>0</v>
      </c>
    </row>
    <row r="54" spans="1:3" ht="57.6">
      <c r="A54" s="375" t="str">
        <f>+'Pasos 1 &amp; 2 Evalúe &amp; Seleccione'!C64</f>
        <v>Al menos el 80% de empleados encuestados, reportan satisfacción con respecto a la infraestructura social. (comercio local, restaurantes, cafeterías, áreas de recreación, instalaciones médicas, centros de capacitación, bancos, oficinas postales, instalaciones de servicios de emergencia, etc)</v>
      </c>
      <c r="B54" s="374">
        <f>+'Pasos 1 &amp; 2 Evalúe &amp; Seleccione'!H64</f>
        <v>0</v>
      </c>
      <c r="C54" s="376">
        <f>+'Pasos 1 &amp; 2 Evalúe &amp; Seleccione'!U64</f>
        <v>0</v>
      </c>
    </row>
    <row r="55" spans="1:3" ht="28.8">
      <c r="A55" s="375" t="str">
        <f>+'Pasos 1 &amp; 2 Evalúe &amp; Seleccione'!C65</f>
        <v xml:space="preserve">El 100% de los incidentes de seguridad reportados son abordados de manera adecuada dentro de un espacio de 30 días. </v>
      </c>
      <c r="B55" s="374">
        <f>+'Pasos 1 &amp; 2 Evalúe &amp; Seleccione'!H65</f>
        <v>0</v>
      </c>
      <c r="C55" s="376">
        <f>+'Pasos 1 &amp; 2 Evalúe &amp; Seleccione'!U65</f>
        <v>0</v>
      </c>
    </row>
    <row r="56" spans="1:3" ht="28.8">
      <c r="A56" s="375" t="str">
        <f>+'Pasos 1 &amp; 2 Evalúe &amp; Seleccione'!C66</f>
        <v xml:space="preserve">El 75% de las empresas del parque industrial, que tengan más de 250 empleados, cuentan con un programa de capacitación y desarrollo de habilidades/vocacionales. </v>
      </c>
      <c r="B56" s="374">
        <f>+'Pasos 1 &amp; 2 Evalúe &amp; Seleccione'!H66</f>
        <v>0</v>
      </c>
      <c r="C56" s="376">
        <f>+'Pasos 1 &amp; 2 Evalúe &amp; Seleccione'!U66</f>
        <v>0</v>
      </c>
    </row>
    <row r="57" spans="1:3" ht="43.2">
      <c r="A57" s="375" t="str">
        <f>+'Pasos 1 &amp; 2 Evalúe &amp; Seleccione'!C67</f>
        <v xml:space="preserve">Al menos el 50% de los géneros subrepresentados en la fuerza de trabajo, tanto de la administración del parque como de las empresas, se beneficia de los programas de desarrollo de habilidades. </v>
      </c>
      <c r="B57" s="374">
        <f>+'Pasos 1 &amp; 2 Evalúe &amp; Seleccione'!H67</f>
        <v>0</v>
      </c>
      <c r="C57" s="376">
        <f>+'Pasos 1 &amp; 2 Evalúe &amp; Seleccione'!U67</f>
        <v>0</v>
      </c>
    </row>
    <row r="58" spans="1:3" ht="43.2">
      <c r="A58" s="375" t="str">
        <f>+'Pasos 1 &amp; 2 Evalúe &amp; Seleccione'!C68</f>
        <v>Al menos el 80% de los miembros de la comunidad encuestados están satisfechos con los esfuerzos del parque para comunicarse (boletines, página web, redes sociales, informes, tableros informativos, etc)</v>
      </c>
      <c r="B58" s="374">
        <f>+'Pasos 1 &amp; 2 Evalúe &amp; Seleccione'!H68</f>
        <v>0</v>
      </c>
      <c r="C58" s="376">
        <f>+'Pasos 1 &amp; 2 Evalúe &amp; Seleccione'!U68</f>
        <v>0</v>
      </c>
    </row>
    <row r="59" spans="1:3" ht="43.2">
      <c r="A59" s="375" t="str">
        <f>+'Pasos 1 &amp; 2 Evalúe &amp; Seleccione'!C69</f>
        <v xml:space="preserve">Al menos dos actividades anuales de divulgación, que hayan sido implementadas por la administración del parque, son vistas como actividades positivas por más del 80% de los miembros de la comunidad que fueron encuestados.  </v>
      </c>
      <c r="B59" s="374">
        <f>+'Pasos 1 &amp; 2 Evalúe &amp; Seleccione'!H69</f>
        <v>0</v>
      </c>
      <c r="C59" s="376">
        <f>+'Pasos 1 &amp; 2 Evalúe &amp; Seleccione'!U69</f>
        <v>0</v>
      </c>
    </row>
    <row r="60" spans="1:3">
      <c r="A60" s="375">
        <f>+'Pasos 1 &amp; 2 Evalúe &amp; Seleccione'!C70</f>
        <v>0</v>
      </c>
      <c r="B60" s="374">
        <f>+'Pasos 1 &amp; 2 Evalúe &amp; Seleccione'!H70</f>
        <v>0</v>
      </c>
      <c r="C60" s="376">
        <f>+'Pasos 1 &amp; 2 Evalúe &amp; Seleccione'!U70</f>
        <v>0</v>
      </c>
    </row>
    <row r="61" spans="1:3" ht="28.8">
      <c r="A61" s="375" t="str">
        <f>+'Pasos 1 &amp; 2 Evalúe &amp; Seleccione'!C71</f>
        <v>El ente administrador del parque tiene en vigor una estrategia para maximizar los beneficios locales (empleos locales)</v>
      </c>
      <c r="B61" s="374">
        <f>+'Pasos 1 &amp; 2 Evalúe &amp; Seleccione'!H71</f>
        <v>0</v>
      </c>
      <c r="C61" s="376">
        <f>+'Pasos 1 &amp; 2 Evalúe &amp; Seleccione'!U71</f>
        <v>0</v>
      </c>
    </row>
    <row r="62" spans="1:3" ht="28.8">
      <c r="A62" s="375" t="str">
        <f>+'Pasos 1 &amp; 2 Evalúe &amp; Seleccione'!C72</f>
        <v xml:space="preserve">El ente administrador del parque permite y promueve el establecimiento de PYMEs que provean servicios y valor agregado a las empresas alojadas. </v>
      </c>
      <c r="B62" s="374">
        <f>+'Pasos 1 &amp; 2 Evalúe &amp; Seleccione'!H72</f>
        <v>0</v>
      </c>
      <c r="C62" s="376">
        <f>+'Pasos 1 &amp; 2 Evalúe &amp; Seleccione'!U72</f>
        <v>0</v>
      </c>
    </row>
    <row r="63" spans="1:3" ht="172.8">
      <c r="A63" s="375" t="str">
        <f>+'Pasos 1 &amp; 2 Evalúe &amp; Seleccione'!C73</f>
        <v>Se ha hecho un estudio de factibilidad y de demanda del mercado, apoyado en un plan de negocios de infraestructura y servicios “verdes” específicos, para justificar la planificación y la implementación en el parque industrial. 
Ejemplos:
* Jardínes de lluvia
* Áreas verdes dedicadas
* Recolección de aguas lluvias
* Pavimentos permeables
* Paneles solares fotovoltaicas
* PTAR, especialmente, SbN
* Centros de acopio de residuos</v>
      </c>
      <c r="B63" s="374">
        <f>+'Pasos 1 &amp; 2 Evalúe &amp; Seleccione'!H73</f>
        <v>0</v>
      </c>
      <c r="C63" s="376">
        <f>+'Pasos 1 &amp; 2 Evalúe &amp; Seleccione'!U73</f>
        <v>0</v>
      </c>
    </row>
    <row r="64" spans="1:3" ht="28.8">
      <c r="A64" s="375" t="str">
        <f>+'Pasos 1 &amp; 2 Evalúe &amp; Seleccione'!C74</f>
        <v>La administración del parque es financieramente solvente para operar/proveer la infraestructura y los servicios del parque.</v>
      </c>
      <c r="B64" s="374">
        <f>+'Pasos 1 &amp; 2 Evalúe &amp; Seleccione'!H74</f>
        <v>0</v>
      </c>
      <c r="C64" s="376">
        <f>+'Pasos 1 &amp; 2 Evalúe &amp; Seleccione'!U74</f>
        <v>0</v>
      </c>
    </row>
    <row r="65" spans="1:3" ht="43.2">
      <c r="A65" s="375" t="str">
        <f>+'Pasos 1 &amp; 2 Evalúe &amp; Seleccione'!C75</f>
        <v xml:space="preserve">La administración del parque ha de ser financieramente viable en términos de contribución de empleos, de tecnología y para actuar como catalizador del desarrollo de la industria local. </v>
      </c>
      <c r="B65" s="374">
        <f>+'Pasos 1 &amp; 2 Evalúe &amp; Seleccione'!H75</f>
        <v>0</v>
      </c>
      <c r="C65" s="376">
        <f>+'Pasos 1 &amp; 2 Evalúe &amp; Seleccione'!U75</f>
        <v>0</v>
      </c>
    </row>
    <row r="66" spans="1:3" ht="28.8">
      <c r="A66" s="375" t="str">
        <f>+'Pasos 1 &amp; 2 Evalúe &amp; Seleccione'!C76</f>
        <v xml:space="preserve">El ente administrador del parque es responsable de hacer el mercadeo del parque y de los conceptos del parque (conceptos de PEI) a inversores potenciales nacionales y extranjeros. </v>
      </c>
      <c r="B66" s="374">
        <f>+'Pasos 1 &amp; 2 Evalúe &amp; Seleccione'!H76</f>
        <v>0</v>
      </c>
      <c r="C66" s="376">
        <f>+'Pasos 1 &amp; 2 Evalúe &amp; Seleccione'!U76</f>
        <v>0</v>
      </c>
    </row>
    <row r="67" spans="1:3" ht="28.8">
      <c r="A67" s="375" t="str">
        <f>+'Pasos 1 &amp; 2 Evalúe &amp; Seleccione'!C77</f>
        <v xml:space="preserve">La administración del parque ha de prestar sus servicios a costos realistas que cubran sus gastos operativos. </v>
      </c>
      <c r="B67" s="374">
        <f>+'Pasos 1 &amp; 2 Evalúe &amp; Seleccione'!H77</f>
        <v>0</v>
      </c>
      <c r="C67" s="376">
        <f>+'Pasos 1 &amp; 2 Evalúe &amp; Seleccione'!U77</f>
        <v>0</v>
      </c>
    </row>
    <row r="68" spans="1:3">
      <c r="A68" s="375">
        <f>+'Pasos 1 &amp; 2 Evalúe &amp; Seleccione'!C78</f>
        <v>0</v>
      </c>
      <c r="B68" s="374">
        <f>+'Pasos 1 &amp; 2 Evalúe &amp; Seleccione'!H78</f>
        <v>0</v>
      </c>
      <c r="C68" s="376">
        <f>+'Pasos 1 &amp; 2 Evalúe &amp; Seleccione'!U78</f>
        <v>0</v>
      </c>
    </row>
    <row r="69" spans="1:3" ht="57.6">
      <c r="A69" s="375" t="str">
        <f>+'Pasos 1 &amp; 2 Evalúe &amp; Seleccione'!C79</f>
        <v xml:space="preserve">Al menos el 30% del total de los trabajadores de las empresas del parque se encuentra vinculado de manera directa (es decir, no están vinculados por servicios, o subcontratados a través de terceros o de agencias de empleo) y tiene un contrato de trabajo a término indefinido. </v>
      </c>
      <c r="B69" s="374">
        <f>+'Pasos 1 &amp; 2 Evalúe &amp; Seleccione'!H79</f>
        <v>0</v>
      </c>
      <c r="C69" s="376">
        <f>+'Pasos 1 &amp; 2 Evalúe &amp; Seleccione'!U79</f>
        <v>0</v>
      </c>
    </row>
    <row r="70" spans="1:3" ht="28.8">
      <c r="A70" s="375" t="str">
        <f>+'Pasos 1 &amp; 2 Evalúe &amp; Seleccione'!C80</f>
        <v xml:space="preserve">Al menos el 25% de las empresas alojadas utilizan proveedores locales de servicios, como mínimo para el 25% de su valor total de compras. </v>
      </c>
      <c r="B70" s="374">
        <f>+'Pasos 1 &amp; 2 Evalúe &amp; Seleccione'!H80</f>
        <v>0</v>
      </c>
      <c r="C70" s="376">
        <f>+'Pasos 1 &amp; 2 Evalúe &amp; Seleccione'!U80</f>
        <v>0</v>
      </c>
    </row>
    <row r="71" spans="1:3" ht="43.2">
      <c r="A71" s="375" t="str">
        <f>+'Pasos 1 &amp; 2 Evalúe &amp; Seleccione'!C81</f>
        <v xml:space="preserve">Al menos el 90% del presupuesto total de compras del ente administrador del parque se ejecuta a través de proveedores locales de servicio ubicados dentro de un radio de 100 kms del ente administrador del parque. </v>
      </c>
      <c r="B71" s="374">
        <f>+'Pasos 1 &amp; 2 Evalúe &amp; Seleccione'!H81</f>
        <v>0</v>
      </c>
      <c r="C71" s="376">
        <f>+'Pasos 1 &amp; 2 Evalúe &amp; Seleccione'!U81</f>
        <v>0</v>
      </c>
    </row>
    <row r="72" spans="1:3" ht="43.2">
      <c r="A72" s="375" t="str">
        <f>+'Pasos 1 &amp; 2 Evalúe &amp; Seleccione'!C82</f>
        <v xml:space="preserve">Al menos el 50% del espacio está arrendado o utilizado por las empresas alojadas, en comparación con la cantidad total de espacio disponible asignado a las empresas dentro del parque. </v>
      </c>
      <c r="B72" s="374">
        <f>+'Pasos 1 &amp; 2 Evalúe &amp; Seleccione'!H82</f>
        <v>0</v>
      </c>
      <c r="C72" s="376">
        <f>+'Pasos 1 &amp; 2 Evalúe &amp; Seleccione'!U82</f>
        <v>0</v>
      </c>
    </row>
    <row r="73" spans="1:3">
      <c r="A73" s="375"/>
      <c r="C73" s="376"/>
    </row>
    <row r="74" spans="1:3">
      <c r="A74" s="375"/>
    </row>
    <row r="75" spans="1:3">
      <c r="A75" s="375"/>
    </row>
    <row r="76" spans="1:3">
      <c r="A76" s="375"/>
    </row>
    <row r="77" spans="1:3">
      <c r="A77" s="375"/>
    </row>
    <row r="78" spans="1:3">
      <c r="A78" s="375"/>
    </row>
    <row r="79" spans="1:3">
      <c r="A79" s="375"/>
    </row>
    <row r="80" spans="1:3">
      <c r="A80" s="375"/>
    </row>
    <row r="81" spans="1:1">
      <c r="A81" s="375"/>
    </row>
    <row r="82" spans="1:1">
      <c r="A82" s="37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D465D-348A-4B19-ABCA-39D74A54892F}">
  <sheetPr>
    <tabColor rgb="FF00B050"/>
  </sheetPr>
  <dimension ref="A1:I34"/>
  <sheetViews>
    <sheetView zoomScale="85" zoomScaleNormal="85" workbookViewId="0">
      <selection activeCell="Q11" sqref="Q11"/>
    </sheetView>
  </sheetViews>
  <sheetFormatPr baseColWidth="10" defaultColWidth="11.44140625" defaultRowHeight="14.4"/>
  <cols>
    <col min="1" max="1" width="17.6640625" customWidth="1"/>
    <col min="2" max="2" width="14.6640625" customWidth="1"/>
    <col min="3" max="3" width="15.33203125" customWidth="1"/>
    <col min="4" max="4" width="18.109375" customWidth="1"/>
    <col min="5" max="5" width="9.88671875" customWidth="1"/>
    <col min="6" max="6" width="17.6640625" bestFit="1" customWidth="1"/>
    <col min="7" max="7" width="16.44140625" customWidth="1"/>
  </cols>
  <sheetData>
    <row r="1" spans="1:8" ht="21.6" customHeight="1" thickBot="1">
      <c r="A1" s="684" t="s">
        <v>339</v>
      </c>
      <c r="B1" s="685"/>
      <c r="C1" s="330">
        <v>2024</v>
      </c>
      <c r="D1" s="679" t="s">
        <v>340</v>
      </c>
      <c r="E1" s="679"/>
      <c r="F1" s="679"/>
      <c r="G1" s="679"/>
    </row>
    <row r="2" spans="1:8">
      <c r="A2" s="683" t="s">
        <v>341</v>
      </c>
      <c r="B2" s="683"/>
      <c r="C2" s="360">
        <f>C1+3</f>
        <v>2027</v>
      </c>
      <c r="D2" s="679"/>
      <c r="E2" s="679"/>
      <c r="F2" s="679"/>
      <c r="G2" s="679"/>
    </row>
    <row r="3" spans="1:8" ht="27.6">
      <c r="A3" s="316" t="s">
        <v>266</v>
      </c>
      <c r="B3" s="321" t="str">
        <f>CONCATENATE("Desempeño en ",C1)</f>
        <v>Desempeño en 2024</v>
      </c>
      <c r="C3" s="321" t="str">
        <f>CONCATENATE("Desempeño en ",C2)</f>
        <v>Desempeño en 2027</v>
      </c>
      <c r="D3" s="679"/>
      <c r="E3" s="679"/>
      <c r="F3" s="679"/>
      <c r="G3" s="679"/>
    </row>
    <row r="4" spans="1:8">
      <c r="A4" s="318" t="s">
        <v>269</v>
      </c>
      <c r="B4" s="315">
        <f>COUNTIF('Pasos 1 &amp; 2 Evalúe &amp; Seleccione'!$D$12:$D$82,A4)</f>
        <v>0</v>
      </c>
      <c r="C4" s="315">
        <f>COUNTIF('Pasos 1 &amp; 2 Evalúe &amp; Seleccione'!$E$12:$E$82,A4)</f>
        <v>0</v>
      </c>
      <c r="D4" s="679"/>
      <c r="E4" s="679"/>
      <c r="F4" s="679"/>
      <c r="G4" s="679"/>
    </row>
    <row r="5" spans="1:8">
      <c r="A5" s="318" t="s">
        <v>270</v>
      </c>
      <c r="B5" s="315">
        <f>COUNTIF('Pasos 1 &amp; 2 Evalúe &amp; Seleccione'!$D$12:$D$82,A5)</f>
        <v>0</v>
      </c>
      <c r="C5" s="315">
        <f>COUNTIF('Pasos 1 &amp; 2 Evalúe &amp; Seleccione'!$E$12:$E$82,A5)</f>
        <v>0</v>
      </c>
      <c r="D5" s="679"/>
      <c r="E5" s="679"/>
      <c r="F5" s="679"/>
      <c r="G5" s="679"/>
    </row>
    <row r="6" spans="1:8">
      <c r="A6" s="318" t="s">
        <v>271</v>
      </c>
      <c r="B6" s="315">
        <f>COUNTIF('Pasos 1 &amp; 2 Evalúe &amp; Seleccione'!$D$12:$D$82,A6)</f>
        <v>0</v>
      </c>
      <c r="C6" s="315">
        <f>COUNTIF('Pasos 1 &amp; 2 Evalúe &amp; Seleccione'!$E$12:$E$82,A6)</f>
        <v>0</v>
      </c>
      <c r="D6" s="679"/>
      <c r="E6" s="679"/>
      <c r="F6" s="679"/>
      <c r="G6" s="679"/>
    </row>
    <row r="7" spans="1:8">
      <c r="A7" s="318" t="s">
        <v>272</v>
      </c>
      <c r="B7" s="315">
        <f>COUNTIF('Pasos 1 &amp; 2 Evalúe &amp; Seleccione'!$D$12:$D$82,A7)</f>
        <v>0</v>
      </c>
      <c r="C7" s="315">
        <f>COUNTIF('Pasos 1 &amp; 2 Evalúe &amp; Seleccione'!$E$12:$E$82,A7)</f>
        <v>0</v>
      </c>
      <c r="D7" s="679"/>
      <c r="E7" s="679"/>
      <c r="F7" s="679"/>
      <c r="G7" s="679"/>
    </row>
    <row r="8" spans="1:8">
      <c r="A8" s="318" t="s">
        <v>273</v>
      </c>
      <c r="B8" s="315">
        <f>COUNTIF('Pasos 1 &amp; 2 Evalúe &amp; Seleccione'!$D$12:$D$82,A8)</f>
        <v>0</v>
      </c>
      <c r="C8" s="315">
        <f>COUNTIF('Pasos 1 &amp; 2 Evalúe &amp; Seleccione'!$E$12:$E$82,A8)</f>
        <v>0</v>
      </c>
      <c r="D8" s="679"/>
      <c r="E8" s="679"/>
      <c r="F8" s="679"/>
      <c r="G8" s="679"/>
    </row>
    <row r="9" spans="1:8">
      <c r="A9" s="318" t="s">
        <v>139</v>
      </c>
      <c r="B9" s="315">
        <f>COUNTIF('Pasos 1 &amp; 2 Evalúe &amp; Seleccione'!$D$12:$D$82,A9)</f>
        <v>64</v>
      </c>
      <c r="C9" s="315">
        <f>COUNTIF('Pasos 1 &amp; 2 Evalúe &amp; Seleccione'!$E$12:$E$82,A9)</f>
        <v>64</v>
      </c>
      <c r="D9" s="679"/>
      <c r="E9" s="679"/>
      <c r="F9" s="679"/>
      <c r="G9" s="679"/>
    </row>
    <row r="10" spans="1:8">
      <c r="A10" s="318" t="s">
        <v>274</v>
      </c>
      <c r="B10" s="315">
        <f>COUNTIF('Pasos 1 &amp; 2 Evalúe &amp; Seleccione'!$D$12:$D$82,A10)</f>
        <v>0</v>
      </c>
      <c r="C10" s="315">
        <f>COUNTIF('Pasos 1 &amp; 2 Evalúe &amp; Seleccione'!$E$12:$E$82,A10)</f>
        <v>0</v>
      </c>
      <c r="D10" s="679"/>
      <c r="E10" s="679"/>
      <c r="F10" s="679"/>
      <c r="G10" s="679"/>
    </row>
    <row r="11" spans="1:8" ht="15" customHeight="1" thickBot="1">
      <c r="A11" s="327" t="s">
        <v>342</v>
      </c>
      <c r="B11" s="328">
        <f>B10-B7</f>
        <v>0</v>
      </c>
      <c r="C11" s="328">
        <f>C10-C7</f>
        <v>0</v>
      </c>
      <c r="D11" s="679"/>
      <c r="E11" s="679"/>
      <c r="F11" s="679"/>
      <c r="G11" s="679"/>
    </row>
    <row r="12" spans="1:8" ht="43.95" customHeight="1" thickBot="1">
      <c r="A12" s="686" t="s">
        <v>343</v>
      </c>
      <c r="B12" s="687"/>
      <c r="C12" s="687"/>
      <c r="D12" s="688"/>
      <c r="E12" s="680"/>
      <c r="F12" s="689" t="s">
        <v>362</v>
      </c>
      <c r="G12" s="690"/>
    </row>
    <row r="13" spans="1:8">
      <c r="A13" s="322" t="s">
        <v>344</v>
      </c>
      <c r="B13" s="323" t="s">
        <v>345</v>
      </c>
      <c r="C13" s="323" t="s">
        <v>346</v>
      </c>
      <c r="D13" s="324" t="s">
        <v>347</v>
      </c>
      <c r="E13" s="680"/>
      <c r="F13" s="322" t="s">
        <v>344</v>
      </c>
      <c r="G13" s="324" t="s">
        <v>348</v>
      </c>
    </row>
    <row r="14" spans="1:8">
      <c r="A14" s="361" t="s">
        <v>349</v>
      </c>
      <c r="B14" s="320">
        <v>7</v>
      </c>
      <c r="C14" s="320">
        <v>2</v>
      </c>
      <c r="D14" s="362">
        <f>SUM(B14:C14)</f>
        <v>9</v>
      </c>
      <c r="E14" s="680"/>
      <c r="F14" s="361" t="s">
        <v>349</v>
      </c>
      <c r="G14" s="363">
        <f>D14-COUNTIF('Pasos 1 &amp; 2 Evalúe &amp; Seleccione'!D12:D21,A7)</f>
        <v>9</v>
      </c>
      <c r="H14">
        <f>IF(G14=D14,1,0)</f>
        <v>1</v>
      </c>
    </row>
    <row r="15" spans="1:8">
      <c r="A15" s="361" t="s">
        <v>350</v>
      </c>
      <c r="B15" s="320">
        <v>15</v>
      </c>
      <c r="C15" s="320">
        <v>15</v>
      </c>
      <c r="D15" s="362">
        <f t="shared" ref="D15:D17" si="0">SUM(B15:C15)</f>
        <v>30</v>
      </c>
      <c r="E15" s="680"/>
      <c r="F15" s="361" t="s">
        <v>350</v>
      </c>
      <c r="G15" s="363">
        <f>D15-COUNTIF('Pasos 1 &amp; 2 Evalúe &amp; Seleccione'!D23:D53,A7)</f>
        <v>30</v>
      </c>
      <c r="H15">
        <f t="shared" ref="H15:H18" si="1">IF(G15=D15,1,0)</f>
        <v>1</v>
      </c>
    </row>
    <row r="16" spans="1:8">
      <c r="A16" s="361" t="s">
        <v>100</v>
      </c>
      <c r="B16" s="320">
        <v>2</v>
      </c>
      <c r="C16" s="320">
        <v>12</v>
      </c>
      <c r="D16" s="362">
        <f t="shared" si="0"/>
        <v>14</v>
      </c>
      <c r="E16" s="680"/>
      <c r="F16" s="361" t="s">
        <v>100</v>
      </c>
      <c r="G16" s="363">
        <f>D16-COUNTIF('Pasos 1 &amp; 2 Evalúe &amp; Seleccione'!D55:D69,A7)</f>
        <v>14</v>
      </c>
      <c r="H16">
        <f t="shared" si="1"/>
        <v>1</v>
      </c>
    </row>
    <row r="17" spans="1:9">
      <c r="A17" s="361" t="s">
        <v>98</v>
      </c>
      <c r="B17" s="320">
        <v>7</v>
      </c>
      <c r="C17" s="320">
        <v>4</v>
      </c>
      <c r="D17" s="362">
        <f t="shared" si="0"/>
        <v>11</v>
      </c>
      <c r="E17" s="680"/>
      <c r="F17" s="361" t="s">
        <v>98</v>
      </c>
      <c r="G17" s="364">
        <f>D17-COUNTIF('Pasos 1 &amp; 2 Evalúe &amp; Seleccione'!D71:D82,A7)</f>
        <v>11</v>
      </c>
      <c r="H17">
        <f t="shared" si="1"/>
        <v>1</v>
      </c>
    </row>
    <row r="18" spans="1:9" ht="15" thickBot="1">
      <c r="A18" s="365" t="s">
        <v>274</v>
      </c>
      <c r="B18" s="366">
        <f>SUM(B14:B17)</f>
        <v>31</v>
      </c>
      <c r="C18" s="366">
        <f>SUM(C14:C17)</f>
        <v>33</v>
      </c>
      <c r="D18" s="367">
        <f>SUM(D14:D17)</f>
        <v>64</v>
      </c>
      <c r="E18" s="680"/>
      <c r="F18" s="365" t="s">
        <v>342</v>
      </c>
      <c r="G18" s="368">
        <f>SUM(G14:G17)</f>
        <v>64</v>
      </c>
      <c r="H18">
        <f t="shared" si="1"/>
        <v>1</v>
      </c>
    </row>
    <row r="19" spans="1:9" ht="15" thickBot="1">
      <c r="A19" s="34"/>
      <c r="B19" s="34"/>
      <c r="C19" s="34"/>
      <c r="D19" s="34"/>
      <c r="E19" s="34"/>
      <c r="F19" s="34"/>
      <c r="G19" s="34"/>
    </row>
    <row r="20" spans="1:9">
      <c r="A20" s="681" t="s">
        <v>351</v>
      </c>
      <c r="B20" s="677" t="str">
        <f>CONCATENATE("Año de línea base ",C1)</f>
        <v>Año de línea base 2024</v>
      </c>
      <c r="C20" s="678"/>
      <c r="D20" s="681" t="s">
        <v>351</v>
      </c>
      <c r="E20" s="677" t="str">
        <f>CONCATENATE("Año ",(C1+2))</f>
        <v>Año 2026</v>
      </c>
      <c r="F20" s="678"/>
      <c r="G20" s="681" t="s">
        <v>351</v>
      </c>
      <c r="H20" s="677" t="s">
        <v>297</v>
      </c>
      <c r="I20" s="678"/>
    </row>
    <row r="21" spans="1:9" ht="43.2">
      <c r="A21" s="682"/>
      <c r="B21" s="326" t="s">
        <v>352</v>
      </c>
      <c r="C21" s="369" t="s">
        <v>353</v>
      </c>
      <c r="D21" s="682"/>
      <c r="E21" s="326" t="s">
        <v>352</v>
      </c>
      <c r="F21" s="369" t="s">
        <v>353</v>
      </c>
      <c r="G21" s="691"/>
      <c r="H21" s="326" t="s">
        <v>352</v>
      </c>
      <c r="I21" s="384" t="s">
        <v>353</v>
      </c>
    </row>
    <row r="22" spans="1:9">
      <c r="A22" s="370" t="s">
        <v>349</v>
      </c>
      <c r="B22" s="325">
        <f>COUNTIF('Pasos 1 &amp; 2 Evalúe &amp; Seleccione'!D12:D21,'Monitoreo GEIPP'!$A$4)</f>
        <v>0</v>
      </c>
      <c r="C22" s="371">
        <f>B22/($G$14)</f>
        <v>0</v>
      </c>
      <c r="D22" s="370" t="s">
        <v>349</v>
      </c>
      <c r="E22" s="325">
        <f>COUNTIF('Pasos 1 &amp; 2 Evalúe &amp; Seleccione'!J12:J21,'Monitoreo GEIPP'!$A$4)</f>
        <v>0</v>
      </c>
      <c r="F22" s="371">
        <f>E22/($G$14)</f>
        <v>0</v>
      </c>
      <c r="G22" s="385" t="s">
        <v>349</v>
      </c>
      <c r="H22" s="325">
        <f>COUNTIF('Pasos 1 &amp; 2 Evalúe &amp; Seleccione'!E12:E21,'Monitoreo GEIPP'!$A$4)</f>
        <v>0</v>
      </c>
      <c r="I22" s="386">
        <f>H22/($G$14)</f>
        <v>0</v>
      </c>
    </row>
    <row r="23" spans="1:9">
      <c r="A23" s="370" t="s">
        <v>350</v>
      </c>
      <c r="B23" s="325">
        <f>COUNTIF('Pasos 1 &amp; 2 Evalúe &amp; Seleccione'!D23:D53,'Monitoreo GEIPP'!$A$4)</f>
        <v>0</v>
      </c>
      <c r="C23" s="371">
        <f>B23/($G$15)</f>
        <v>0</v>
      </c>
      <c r="D23" s="370" t="s">
        <v>350</v>
      </c>
      <c r="E23" s="325">
        <f>COUNTIF('Pasos 1 &amp; 2 Evalúe &amp; Seleccione'!J23:J53,'Monitoreo GEIPP'!$A$4)</f>
        <v>0</v>
      </c>
      <c r="F23" s="371">
        <f>E23/($G$15)</f>
        <v>0</v>
      </c>
      <c r="G23" s="385" t="s">
        <v>350</v>
      </c>
      <c r="H23" s="325">
        <f>COUNTIF('Pasos 1 &amp; 2 Evalúe &amp; Seleccione'!E23:E53,'Monitoreo GEIPP'!$A$4)</f>
        <v>0</v>
      </c>
      <c r="I23" s="386">
        <f>H23/($G$15)</f>
        <v>0</v>
      </c>
    </row>
    <row r="24" spans="1:9">
      <c r="A24" s="370" t="s">
        <v>100</v>
      </c>
      <c r="B24" s="325">
        <f>COUNTIF('Pasos 1 &amp; 2 Evalúe &amp; Seleccione'!D55:D69,'Monitoreo GEIPP'!$A$4)</f>
        <v>0</v>
      </c>
      <c r="C24" s="371">
        <f>B24/$G$16</f>
        <v>0</v>
      </c>
      <c r="D24" s="370" t="s">
        <v>100</v>
      </c>
      <c r="E24" s="325">
        <f>COUNTIF('Pasos 1 &amp; 2 Evalúe &amp; Seleccione'!J55:J69,'Monitoreo GEIPP'!$A$4)</f>
        <v>0</v>
      </c>
      <c r="F24" s="371">
        <f>E24/$G$16</f>
        <v>0</v>
      </c>
      <c r="G24" s="385" t="s">
        <v>100</v>
      </c>
      <c r="H24" s="325">
        <f>COUNTIF('Pasos 1 &amp; 2 Evalúe &amp; Seleccione'!E55:E69,'Monitoreo GEIPP'!$A$4)</f>
        <v>0</v>
      </c>
      <c r="I24" s="386">
        <f>H24/$G$16</f>
        <v>0</v>
      </c>
    </row>
    <row r="25" spans="1:9" ht="15" thickBot="1">
      <c r="A25" s="370" t="s">
        <v>98</v>
      </c>
      <c r="B25" s="325">
        <f>COUNTIF('Pasos 1 &amp; 2 Evalúe &amp; Seleccione'!D71:D82,'Monitoreo GEIPP'!$A$4)</f>
        <v>0</v>
      </c>
      <c r="C25" s="371">
        <f>B25/$G$17</f>
        <v>0</v>
      </c>
      <c r="D25" s="370" t="s">
        <v>98</v>
      </c>
      <c r="E25" s="325">
        <f>COUNTIF('Pasos 1 &amp; 2 Evalúe &amp; Seleccione'!J71:J82,'Monitoreo GEIPP'!$A$4)</f>
        <v>0</v>
      </c>
      <c r="F25" s="371">
        <f>E25/$G$17</f>
        <v>0</v>
      </c>
      <c r="G25" s="385" t="s">
        <v>98</v>
      </c>
      <c r="H25" s="325">
        <f>COUNTIF('Pasos 1 &amp; 2 Evalúe &amp; Seleccione'!E71:E82,'Monitoreo GEIPP'!$A$4)</f>
        <v>0</v>
      </c>
      <c r="I25" s="386">
        <f>H25/$G$17</f>
        <v>0</v>
      </c>
    </row>
    <row r="26" spans="1:9" ht="15" thickBot="1">
      <c r="A26" s="372" t="s">
        <v>354</v>
      </c>
      <c r="B26" s="373">
        <f>SUM(B22:B25)</f>
        <v>0</v>
      </c>
      <c r="C26" s="319">
        <f>B26/$G$18</f>
        <v>0</v>
      </c>
      <c r="D26" s="372" t="s">
        <v>354</v>
      </c>
      <c r="E26" s="373">
        <f>SUM(E22:E25)</f>
        <v>0</v>
      </c>
      <c r="F26" s="319">
        <f>E26/$G$18</f>
        <v>0</v>
      </c>
      <c r="G26" s="387" t="s">
        <v>354</v>
      </c>
      <c r="H26" s="388">
        <f>SUM(H22:H25)</f>
        <v>0</v>
      </c>
      <c r="I26" s="319">
        <f>H26/$G$18</f>
        <v>0</v>
      </c>
    </row>
    <row r="27" spans="1:9">
      <c r="A27" s="681" t="s">
        <v>351</v>
      </c>
      <c r="B27" s="677" t="str">
        <f>CONCATENATE("Año ",(C1+1))</f>
        <v>Año 2025</v>
      </c>
      <c r="C27" s="678"/>
      <c r="D27" s="681" t="s">
        <v>351</v>
      </c>
      <c r="E27" s="677" t="str">
        <f>CONCATENATE("Año ",(C1+3))</f>
        <v>Año 2027</v>
      </c>
      <c r="F27" s="678"/>
      <c r="G27" s="34"/>
      <c r="I27" s="34"/>
    </row>
    <row r="28" spans="1:9" ht="28.8">
      <c r="A28" s="682"/>
      <c r="B28" s="326" t="s">
        <v>352</v>
      </c>
      <c r="C28" s="369" t="s">
        <v>353</v>
      </c>
      <c r="D28" s="682"/>
      <c r="E28" s="326" t="s">
        <v>352</v>
      </c>
      <c r="F28" s="369" t="s">
        <v>353</v>
      </c>
      <c r="G28" s="34"/>
    </row>
    <row r="29" spans="1:9">
      <c r="A29" s="370" t="s">
        <v>349</v>
      </c>
      <c r="B29" s="325">
        <f>COUNTIF('Pasos 1 &amp; 2 Evalúe &amp; Seleccione'!I12:I21,'Monitoreo GEIPP'!$A$4)</f>
        <v>0</v>
      </c>
      <c r="C29" s="371">
        <f>B29/($G$14)</f>
        <v>0</v>
      </c>
      <c r="D29" s="370" t="s">
        <v>349</v>
      </c>
      <c r="E29" s="325">
        <f>COUNTIF('Pasos 1 &amp; 2 Evalúe &amp; Seleccione'!K12:K21,'Monitoreo GEIPP'!$A$4)</f>
        <v>0</v>
      </c>
      <c r="F29" s="371">
        <f>E29/($G$14)</f>
        <v>0</v>
      </c>
      <c r="G29" s="34"/>
      <c r="H29" s="329"/>
      <c r="I29" s="329"/>
    </row>
    <row r="30" spans="1:9">
      <c r="A30" s="370" t="s">
        <v>350</v>
      </c>
      <c r="B30" s="325">
        <f>COUNTIF('Pasos 1 &amp; 2 Evalúe &amp; Seleccione'!I23:I53,'Monitoreo GEIPP'!$A$4)</f>
        <v>0</v>
      </c>
      <c r="C30" s="371">
        <f>B30/($G$15)</f>
        <v>0</v>
      </c>
      <c r="D30" s="370" t="s">
        <v>350</v>
      </c>
      <c r="E30" s="325">
        <f>COUNTIF('Pasos 1 &amp; 2 Evalúe &amp; Seleccione'!K23:K53,'Monitoreo GEIPP'!$A$4)</f>
        <v>0</v>
      </c>
      <c r="F30" s="371">
        <f>E30/($G$15)</f>
        <v>0</v>
      </c>
      <c r="G30" s="34"/>
      <c r="H30" s="329"/>
      <c r="I30" s="329"/>
    </row>
    <row r="31" spans="1:9">
      <c r="A31" s="370" t="s">
        <v>100</v>
      </c>
      <c r="B31" s="325">
        <f>COUNTIF('Pasos 1 &amp; 2 Evalúe &amp; Seleccione'!I55:I69,'Monitoreo GEIPP'!$A$4)</f>
        <v>0</v>
      </c>
      <c r="C31" s="371">
        <f>B31/$G$16</f>
        <v>0</v>
      </c>
      <c r="D31" s="370" t="s">
        <v>100</v>
      </c>
      <c r="E31" s="325">
        <f>COUNTIF('Pasos 1 &amp; 2 Evalúe &amp; Seleccione'!K55:K69,'Monitoreo GEIPP'!$A$4)</f>
        <v>0</v>
      </c>
      <c r="F31" s="371">
        <f>E31/$G$16</f>
        <v>0</v>
      </c>
      <c r="G31" s="34"/>
      <c r="H31" s="329"/>
      <c r="I31" s="329"/>
    </row>
    <row r="32" spans="1:9" ht="15" thickBot="1">
      <c r="A32" s="370" t="s">
        <v>98</v>
      </c>
      <c r="B32" s="325">
        <f>COUNTIF('Pasos 1 &amp; 2 Evalúe &amp; Seleccione'!I71:I82,'Monitoreo GEIPP'!$A$4)</f>
        <v>0</v>
      </c>
      <c r="C32" s="371">
        <f>B32/$G$17</f>
        <v>0</v>
      </c>
      <c r="D32" s="370" t="s">
        <v>98</v>
      </c>
      <c r="E32" s="325">
        <f>COUNTIF('Pasos 1 &amp; 2 Evalúe &amp; Seleccione'!K71:K82,'Monitoreo GEIPP'!$A$4)</f>
        <v>0</v>
      </c>
      <c r="F32" s="371">
        <f>E32/$G$17</f>
        <v>0</v>
      </c>
      <c r="G32" s="34"/>
      <c r="H32" s="329"/>
      <c r="I32" s="329"/>
    </row>
    <row r="33" spans="1:9" ht="15" thickBot="1">
      <c r="A33" s="372" t="s">
        <v>354</v>
      </c>
      <c r="B33" s="373">
        <f>SUM(B29:B32)</f>
        <v>0</v>
      </c>
      <c r="C33" s="319">
        <f>B33/$G$18</f>
        <v>0</v>
      </c>
      <c r="D33" s="372" t="s">
        <v>354</v>
      </c>
      <c r="E33" s="373">
        <f>SUM(E29:E32)</f>
        <v>0</v>
      </c>
      <c r="F33" s="319">
        <f>E33/$G$18</f>
        <v>0</v>
      </c>
      <c r="G33" s="34"/>
      <c r="H33" s="329"/>
      <c r="I33" s="329"/>
    </row>
    <row r="34" spans="1:9">
      <c r="A34" s="34"/>
      <c r="B34" s="34"/>
      <c r="C34" s="34"/>
      <c r="D34" s="34"/>
      <c r="E34" s="34"/>
      <c r="F34" s="34"/>
    </row>
  </sheetData>
  <mergeCells count="16">
    <mergeCell ref="H20:I20"/>
    <mergeCell ref="D1:G11"/>
    <mergeCell ref="E12:E18"/>
    <mergeCell ref="A27:A28"/>
    <mergeCell ref="B27:C27"/>
    <mergeCell ref="D20:D21"/>
    <mergeCell ref="E20:F20"/>
    <mergeCell ref="D27:D28"/>
    <mergeCell ref="E27:F27"/>
    <mergeCell ref="A2:B2"/>
    <mergeCell ref="A1:B1"/>
    <mergeCell ref="B20:C20"/>
    <mergeCell ref="A20:A21"/>
    <mergeCell ref="A12:D12"/>
    <mergeCell ref="F12:G12"/>
    <mergeCell ref="G20:G2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Instrucciones</vt:lpstr>
      <vt:lpstr>Información básica del parque</vt:lpstr>
      <vt:lpstr>Pasos 1 &amp; 2 Evalúe &amp; Seleccione</vt:lpstr>
      <vt:lpstr>Gráficos - Desempeño del PEI</vt:lpstr>
      <vt:lpstr>Lista oportunidades priorizadas</vt:lpstr>
      <vt:lpstr>Paso 3 - Plan de acción del PEI</vt:lpstr>
      <vt:lpstr>Oportundidades_borrador</vt:lpstr>
      <vt:lpstr>Monitoreo GEIPP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SALAZAR ESPITIA, Juan David</cp:lastModifiedBy>
  <cp:revision/>
  <dcterms:created xsi:type="dcterms:W3CDTF">2022-06-21T02:28:31Z</dcterms:created>
  <dcterms:modified xsi:type="dcterms:W3CDTF">2024-03-19T21:32:32Z</dcterms:modified>
  <cp:category/>
  <cp:contentStatus/>
</cp:coreProperties>
</file>